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nta\OneDrive\デスクトップ\作業\"/>
    </mc:Choice>
  </mc:AlternateContent>
  <xr:revisionPtr revIDLastSave="0" documentId="13_ncr:1_{AE1C4EAE-D78F-43A6-835C-FF96681147F9}" xr6:coauthVersionLast="47" xr6:coauthVersionMax="47" xr10:uidLastSave="{00000000-0000-0000-0000-000000000000}"/>
  <bookViews>
    <workbookView xWindow="-120" yWindow="-120" windowWidth="29040" windowHeight="15720" xr2:uid="{A0EA62D3-DA02-4773-A5F9-47B8517137C7}"/>
  </bookViews>
  <sheets>
    <sheet name="100km" sheetId="1" r:id="rId1"/>
    <sheet name="100m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4" i="1" l="1"/>
  <c r="K34" i="1"/>
  <c r="E41" i="2"/>
  <c r="E35" i="2"/>
  <c r="E30" i="2"/>
  <c r="E34" i="1"/>
  <c r="E29" i="1"/>
  <c r="L29" i="1"/>
  <c r="O29" i="1" s="1"/>
  <c r="J18" i="2"/>
  <c r="J40" i="2" s="1"/>
  <c r="H18" i="2"/>
  <c r="K18" i="2" s="1"/>
  <c r="J24" i="2"/>
  <c r="J46" i="2" s="1"/>
  <c r="M46" i="2" s="1"/>
  <c r="J23" i="2"/>
  <c r="J45" i="2" s="1"/>
  <c r="M45" i="2" s="1"/>
  <c r="J22" i="2"/>
  <c r="J44" i="2" s="1"/>
  <c r="J21" i="2"/>
  <c r="J43" i="2" s="1"/>
  <c r="J20" i="2"/>
  <c r="J42" i="2" s="1"/>
  <c r="M42" i="2" s="1"/>
  <c r="J19" i="2"/>
  <c r="J41" i="2" s="1"/>
  <c r="M41" i="2" s="1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24" i="1"/>
  <c r="L9" i="1"/>
  <c r="L30" i="1" s="1"/>
  <c r="F39" i="1"/>
  <c r="F38" i="1"/>
  <c r="F37" i="1"/>
  <c r="F36" i="1"/>
  <c r="F35" i="1"/>
  <c r="F34" i="1"/>
  <c r="F33" i="1"/>
  <c r="F32" i="1"/>
  <c r="F31" i="1"/>
  <c r="F30" i="1"/>
  <c r="F29" i="1"/>
  <c r="J18" i="1"/>
  <c r="M18" i="1" s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L18" i="1"/>
  <c r="L39" i="1" s="1"/>
  <c r="L17" i="1"/>
  <c r="L38" i="1" s="1"/>
  <c r="O38" i="1" s="1"/>
  <c r="L16" i="1"/>
  <c r="L37" i="1" s="1"/>
  <c r="O37" i="1" s="1"/>
  <c r="L15" i="1"/>
  <c r="L36" i="1" s="1"/>
  <c r="O36" i="1" s="1"/>
  <c r="L14" i="1"/>
  <c r="L35" i="1" s="1"/>
  <c r="O35" i="1" s="1"/>
  <c r="L13" i="1"/>
  <c r="L34" i="1" s="1"/>
  <c r="O34" i="1" s="1"/>
  <c r="L12" i="1"/>
  <c r="L33" i="1" s="1"/>
  <c r="L11" i="1"/>
  <c r="L32" i="1" s="1"/>
  <c r="L10" i="1"/>
  <c r="L31" i="1" s="1"/>
  <c r="L8" i="1"/>
  <c r="J14" i="1"/>
  <c r="M14" i="1" s="1"/>
  <c r="J8" i="1"/>
  <c r="M8" i="1" s="1"/>
  <c r="J17" i="1"/>
  <c r="M17" i="1" s="1"/>
  <c r="J16" i="1"/>
  <c r="M16" i="1" s="1"/>
  <c r="J15" i="1"/>
  <c r="M15" i="1" s="1"/>
  <c r="J13" i="1"/>
  <c r="M13" i="1" s="1"/>
  <c r="J12" i="1"/>
  <c r="M12" i="1" s="1"/>
  <c r="J11" i="1"/>
  <c r="M11" i="1" s="1"/>
  <c r="J10" i="1"/>
  <c r="M10" i="1" s="1"/>
  <c r="J9" i="1"/>
  <c r="M9" i="1" s="1"/>
  <c r="I30" i="2" l="1"/>
  <c r="H40" i="2"/>
  <c r="I41" i="2"/>
  <c r="L41" i="2" s="1"/>
  <c r="K29" i="1"/>
  <c r="N29" i="1" s="1"/>
  <c r="O39" i="1"/>
  <c r="M43" i="2"/>
  <c r="M44" i="2"/>
  <c r="G40" i="2"/>
  <c r="G41" i="2" s="1"/>
  <c r="G42" i="2" s="1"/>
  <c r="G43" i="2" s="1"/>
  <c r="G44" i="2" s="1"/>
  <c r="G45" i="2" s="1"/>
  <c r="G46" i="2" s="1"/>
  <c r="M18" i="2"/>
  <c r="M19" i="2"/>
  <c r="M20" i="2"/>
  <c r="M21" i="2"/>
  <c r="M22" i="2"/>
  <c r="M23" i="2"/>
  <c r="M24" i="2"/>
  <c r="H19" i="2"/>
  <c r="O31" i="1"/>
  <c r="O32" i="1"/>
  <c r="O30" i="1"/>
  <c r="O12" i="1"/>
  <c r="O18" i="1"/>
  <c r="O8" i="1"/>
  <c r="O9" i="1"/>
  <c r="O10" i="1"/>
  <c r="O11" i="1"/>
  <c r="O13" i="1"/>
  <c r="O14" i="1"/>
  <c r="O15" i="1"/>
  <c r="O16" i="1"/>
  <c r="O17" i="1"/>
  <c r="O33" i="1"/>
  <c r="J29" i="1"/>
  <c r="M29" i="1" s="1"/>
  <c r="I29" i="1"/>
  <c r="L30" i="2" l="1"/>
  <c r="M40" i="2"/>
  <c r="H41" i="2"/>
  <c r="K40" i="2"/>
  <c r="H20" i="2"/>
  <c r="K19" i="2"/>
  <c r="I30" i="1"/>
  <c r="I31" i="1" s="1"/>
  <c r="I32" i="1" s="1"/>
  <c r="I33" i="1" s="1"/>
  <c r="I34" i="1" s="1"/>
  <c r="J30" i="1"/>
  <c r="M30" i="1" s="1"/>
  <c r="H42" i="2" l="1"/>
  <c r="K41" i="2"/>
  <c r="K20" i="2"/>
  <c r="H21" i="2"/>
  <c r="J31" i="1"/>
  <c r="M31" i="1" s="1"/>
  <c r="H43" i="2" l="1"/>
  <c r="K42" i="2"/>
  <c r="H22" i="2"/>
  <c r="K21" i="2"/>
  <c r="J32" i="1"/>
  <c r="M32" i="1" s="1"/>
  <c r="I35" i="1"/>
  <c r="I36" i="1" s="1"/>
  <c r="H44" i="2" l="1"/>
  <c r="K43" i="2"/>
  <c r="H23" i="2"/>
  <c r="K22" i="2"/>
  <c r="J33" i="1"/>
  <c r="M33" i="1" s="1"/>
  <c r="I37" i="1"/>
  <c r="J34" i="1"/>
  <c r="M34" i="1" s="1"/>
  <c r="H45" i="2" l="1"/>
  <c r="K44" i="2"/>
  <c r="H24" i="2"/>
  <c r="K24" i="2" s="1"/>
  <c r="K23" i="2"/>
  <c r="I38" i="1"/>
  <c r="J35" i="1"/>
  <c r="M35" i="1" s="1"/>
  <c r="H46" i="2" l="1"/>
  <c r="K46" i="2" s="1"/>
  <c r="K45" i="2"/>
  <c r="I39" i="1"/>
  <c r="J36" i="1"/>
  <c r="M36" i="1" s="1"/>
  <c r="J37" i="1" l="1"/>
  <c r="M37" i="1" s="1"/>
  <c r="J38" i="1" l="1"/>
  <c r="M38" i="1" s="1"/>
  <c r="J39" i="1" l="1"/>
  <c r="M3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山本賢太</author>
  </authors>
  <commentList>
    <comment ref="J25" authorId="0" shapeId="0" xr:uid="{FFE65617-B5A1-45D2-9440-171DCB23DC57}">
      <text>
        <r>
          <rPr>
            <b/>
            <sz val="11"/>
            <color indexed="81"/>
            <rFont val="游ゴシック"/>
            <family val="3"/>
            <charset val="128"/>
            <scheme val="minor"/>
          </rPr>
          <t>31以下の数値を入力してください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山本賢太</author>
  </authors>
  <commentList>
    <comment ref="K26" authorId="0" shapeId="0" xr:uid="{58E50D4F-C5D6-4855-B20C-967E00447236}">
      <text>
        <r>
          <rPr>
            <b/>
            <sz val="11"/>
            <color indexed="81"/>
            <rFont val="游ゴシック"/>
            <family val="3"/>
            <charset val="128"/>
            <scheme val="minor"/>
          </rPr>
          <t>35以下の数値を入力してください</t>
        </r>
      </text>
    </comment>
  </commentList>
</comments>
</file>

<file path=xl/sharedStrings.xml><?xml version="1.0" encoding="utf-8"?>
<sst xmlns="http://schemas.openxmlformats.org/spreadsheetml/2006/main" count="304" uniqueCount="47">
  <si>
    <t>コース</t>
  </si>
  <si>
    <t>エイド(給水)</t>
  </si>
  <si>
    <t>距離km</t>
  </si>
  <si>
    <t>A.B. 100mile</t>
  </si>
  <si>
    <t>ソロ</t>
  </si>
  <si>
    <t>駅伝</t>
  </si>
  <si>
    <t>スタート</t>
  </si>
  <si>
    <t>ニューサンピア埼玉おごせ</t>
  </si>
  <si>
    <t>North</t>
  </si>
  <si>
    <t>–</t>
  </si>
  <si>
    <t>South1</t>
  </si>
  <si>
    <t>South2</t>
  </si>
  <si>
    <t>1.くぬぎむら体験交流館</t>
    <phoneticPr fontId="1"/>
  </si>
  <si>
    <t>2.慈光寺</t>
    <phoneticPr fontId="1"/>
  </si>
  <si>
    <t>3.堂平キャンプ場</t>
    <phoneticPr fontId="1"/>
  </si>
  <si>
    <t>4.刈場坂峠</t>
    <phoneticPr fontId="1"/>
  </si>
  <si>
    <t>5.ニューサンピア埼玉おごせ</t>
    <phoneticPr fontId="1"/>
  </si>
  <si>
    <t>6.桂木観音</t>
    <phoneticPr fontId="1"/>
  </si>
  <si>
    <t>7.高山不動尊上の旧茶屋</t>
    <phoneticPr fontId="1"/>
  </si>
  <si>
    <t>8.竹寺</t>
    <phoneticPr fontId="1"/>
  </si>
  <si>
    <t>9.kinoca(東吾野)</t>
    <phoneticPr fontId="1"/>
  </si>
  <si>
    <t>10.桂木観音</t>
    <phoneticPr fontId="1"/>
  </si>
  <si>
    <t>11.ニューサンピア埼玉おごせ</t>
    <phoneticPr fontId="1"/>
  </si>
  <si>
    <t>12.桂木観音</t>
    <phoneticPr fontId="1"/>
  </si>
  <si>
    <t>13.高山不動尊上の旧茶屋</t>
    <phoneticPr fontId="1"/>
  </si>
  <si>
    <t>14.竹寺</t>
    <phoneticPr fontId="1"/>
  </si>
  <si>
    <t>15.kinoca(東吾野)</t>
    <phoneticPr fontId="1"/>
  </si>
  <si>
    <t>16.桂木観音</t>
    <phoneticPr fontId="1"/>
  </si>
  <si>
    <t>ニューサンピア埼玉おごせ</t>
    <phoneticPr fontId="1"/>
  </si>
  <si>
    <t>区間</t>
    <rPh sb="0" eb="2">
      <t>クカン</t>
    </rPh>
    <phoneticPr fontId="1"/>
  </si>
  <si>
    <t>ペース</t>
    <phoneticPr fontId="1"/>
  </si>
  <si>
    <t>-</t>
    <phoneticPr fontId="1"/>
  </si>
  <si>
    <t>累計</t>
    <rPh sb="0" eb="2">
      <t>ルイケイ</t>
    </rPh>
    <phoneticPr fontId="1"/>
  </si>
  <si>
    <t>関門時間</t>
    <rPh sb="0" eb="4">
      <t>カンモンジカン</t>
    </rPh>
    <phoneticPr fontId="1"/>
  </si>
  <si>
    <t>100kmソロ/駅伝</t>
    <phoneticPr fontId="1"/>
  </si>
  <si>
    <t>所要時間</t>
    <rPh sb="0" eb="2">
      <t>ショヨウ</t>
    </rPh>
    <rPh sb="2" eb="4">
      <t>ジカン</t>
    </rPh>
    <phoneticPr fontId="1"/>
  </si>
  <si>
    <t>第11回トレニックワールド 100mile &amp; 100km in 彩の国</t>
    <phoneticPr fontId="1"/>
  </si>
  <si>
    <t>完走タイム=31時間（関門ペース）</t>
    <rPh sb="0" eb="2">
      <t>カンソウ</t>
    </rPh>
    <rPh sb="8" eb="10">
      <t>ジカン</t>
    </rPh>
    <rPh sb="11" eb="13">
      <t>カンモン</t>
    </rPh>
    <phoneticPr fontId="1"/>
  </si>
  <si>
    <t>エイド到達時刻</t>
    <rPh sb="3" eb="5">
      <t>トウタツ</t>
    </rPh>
    <rPh sb="5" eb="7">
      <t>ジコク</t>
    </rPh>
    <phoneticPr fontId="1"/>
  </si>
  <si>
    <t>目標タイム(h)</t>
    <rPh sb="0" eb="2">
      <t>モクヒョウ</t>
    </rPh>
    <phoneticPr fontId="1"/>
  </si>
  <si>
    <t>距離 (km)</t>
    <phoneticPr fontId="1"/>
  </si>
  <si>
    <t>ペース (分/km)</t>
    <rPh sb="5" eb="6">
      <t>フン</t>
    </rPh>
    <phoneticPr fontId="1"/>
  </si>
  <si>
    <t>-</t>
  </si>
  <si>
    <t>100mソロ</t>
    <phoneticPr fontId="1"/>
  </si>
  <si>
    <t>コースタイムテーブル(100km)</t>
    <phoneticPr fontId="1"/>
  </si>
  <si>
    <t>コースタイムテーブル(100mile)</t>
    <phoneticPr fontId="1"/>
  </si>
  <si>
    <t>ｴﾘｱ区間</t>
    <rPh sb="3" eb="5">
      <t>クカン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</si>
</sst>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[hh]:mm"/>
    <numFmt numFmtId="177" formatCode="m/d\ h:mm"/>
    <numFmt numFmtId="178" formatCode="h:mm;@"/>
    <numFmt numFmtId="179" formatCode="0.0_);[Red]\(0.0\)"/>
    <numFmt numFmtId="180" formatCode="0.0_ &quot;km&quot;"/>
    <numFmt numFmtId="181" formatCode="0.0_ &quot;分/km&quot;"/>
    <numFmt numFmtId="182" formatCode="m/d\ hh:mm"/>
    <numFmt numFmtId="183" formatCode="yyyy/mm/dd\ hh:mm"/>
    <numFmt numFmtId="184" formatCode="hh:mm"/>
    <numFmt numFmtId="185" formatCode="0.0%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333333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rgb="FF333333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b/>
      <sz val="11"/>
      <color indexed="8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180" fontId="0" fillId="0" borderId="1" xfId="0" applyNumberFormat="1" applyBorder="1">
      <alignment vertical="center"/>
    </xf>
    <xf numFmtId="180" fontId="3" fillId="0" borderId="1" xfId="0" applyNumberFormat="1" applyFont="1" applyBorder="1">
      <alignment vertical="center"/>
    </xf>
    <xf numFmtId="0" fontId="4" fillId="3" borderId="1" xfId="0" applyFont="1" applyFill="1" applyBorder="1" applyAlignment="1">
      <alignment vertical="center" wrapText="1"/>
    </xf>
    <xf numFmtId="0" fontId="5" fillId="3" borderId="1" xfId="0" applyFont="1" applyFill="1" applyBorder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5" fillId="4" borderId="1" xfId="0" applyFont="1" applyFill="1" applyBorder="1">
      <alignment vertical="center"/>
    </xf>
    <xf numFmtId="0" fontId="2" fillId="2" borderId="5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left" vertical="center" wrapText="1"/>
    </xf>
    <xf numFmtId="180" fontId="0" fillId="0" borderId="5" xfId="0" applyNumberFormat="1" applyBorder="1">
      <alignment vertical="center"/>
    </xf>
    <xf numFmtId="180" fontId="3" fillId="0" borderId="5" xfId="0" applyNumberFormat="1" applyFont="1" applyBorder="1">
      <alignment vertical="center"/>
    </xf>
    <xf numFmtId="20" fontId="2" fillId="2" borderId="5" xfId="0" applyNumberFormat="1" applyFont="1" applyFill="1" applyBorder="1" applyAlignment="1">
      <alignment vertical="center" wrapText="1"/>
    </xf>
    <xf numFmtId="183" fontId="2" fillId="2" borderId="5" xfId="0" applyNumberFormat="1" applyFont="1" applyFill="1" applyBorder="1" applyAlignment="1">
      <alignment vertical="center" wrapText="1"/>
    </xf>
    <xf numFmtId="184" fontId="3" fillId="0" borderId="5" xfId="0" applyNumberFormat="1" applyFont="1" applyBorder="1">
      <alignment vertical="center"/>
    </xf>
    <xf numFmtId="178" fontId="3" fillId="0" borderId="5" xfId="0" applyNumberFormat="1" applyFont="1" applyBorder="1">
      <alignment vertical="center"/>
    </xf>
    <xf numFmtId="0" fontId="0" fillId="0" borderId="5" xfId="0" applyBorder="1">
      <alignment vertical="center"/>
    </xf>
    <xf numFmtId="0" fontId="2" fillId="2" borderId="6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left" vertical="center" wrapText="1"/>
    </xf>
    <xf numFmtId="180" fontId="0" fillId="0" borderId="6" xfId="0" applyNumberFormat="1" applyBorder="1">
      <alignment vertical="center"/>
    </xf>
    <xf numFmtId="180" fontId="3" fillId="0" borderId="6" xfId="0" applyNumberFormat="1" applyFont="1" applyBorder="1">
      <alignment vertical="center"/>
    </xf>
    <xf numFmtId="177" fontId="2" fillId="2" borderId="6" xfId="0" applyNumberFormat="1" applyFont="1" applyFill="1" applyBorder="1" applyAlignment="1">
      <alignment vertical="center" wrapText="1"/>
    </xf>
    <xf numFmtId="176" fontId="3" fillId="0" borderId="6" xfId="0" applyNumberFormat="1" applyFont="1" applyBorder="1">
      <alignment vertical="center"/>
    </xf>
    <xf numFmtId="178" fontId="2" fillId="2" borderId="6" xfId="0" applyNumberFormat="1" applyFont="1" applyFill="1" applyBorder="1" applyAlignment="1">
      <alignment vertical="center" wrapText="1"/>
    </xf>
    <xf numFmtId="181" fontId="0" fillId="0" borderId="6" xfId="0" applyNumberFormat="1" applyBorder="1">
      <alignment vertical="center"/>
    </xf>
    <xf numFmtId="183" fontId="2" fillId="2" borderId="6" xfId="0" applyNumberFormat="1" applyFont="1" applyFill="1" applyBorder="1" applyAlignment="1">
      <alignment vertical="center" wrapText="1"/>
    </xf>
    <xf numFmtId="182" fontId="2" fillId="2" borderId="6" xfId="0" applyNumberFormat="1" applyFont="1" applyFill="1" applyBorder="1" applyAlignment="1">
      <alignment vertical="center" wrapText="1"/>
    </xf>
    <xf numFmtId="0" fontId="2" fillId="5" borderId="6" xfId="0" applyFont="1" applyFill="1" applyBorder="1" applyAlignment="1">
      <alignment horizontal="left" vertical="center" wrapText="1"/>
    </xf>
    <xf numFmtId="180" fontId="0" fillId="5" borderId="6" xfId="0" applyNumberFormat="1" applyFill="1" applyBorder="1">
      <alignment vertical="center"/>
    </xf>
    <xf numFmtId="180" fontId="3" fillId="5" borderId="6" xfId="0" applyNumberFormat="1" applyFont="1" applyFill="1" applyBorder="1">
      <alignment vertical="center"/>
    </xf>
    <xf numFmtId="0" fontId="2" fillId="5" borderId="6" xfId="0" applyFont="1" applyFill="1" applyBorder="1" applyAlignment="1">
      <alignment vertical="center" wrapText="1"/>
    </xf>
    <xf numFmtId="177" fontId="2" fillId="5" borderId="6" xfId="0" applyNumberFormat="1" applyFont="1" applyFill="1" applyBorder="1" applyAlignment="1">
      <alignment vertical="center" wrapText="1"/>
    </xf>
    <xf numFmtId="176" fontId="3" fillId="5" borderId="6" xfId="0" applyNumberFormat="1" applyFont="1" applyFill="1" applyBorder="1">
      <alignment vertical="center"/>
    </xf>
    <xf numFmtId="178" fontId="2" fillId="5" borderId="6" xfId="0" applyNumberFormat="1" applyFont="1" applyFill="1" applyBorder="1" applyAlignment="1">
      <alignment vertical="center" wrapText="1"/>
    </xf>
    <xf numFmtId="181" fontId="0" fillId="5" borderId="6" xfId="0" applyNumberFormat="1" applyFill="1" applyBorder="1">
      <alignment vertical="center"/>
    </xf>
    <xf numFmtId="20" fontId="2" fillId="5" borderId="6" xfId="0" applyNumberFormat="1" applyFont="1" applyFill="1" applyBorder="1" applyAlignment="1">
      <alignment vertical="center" wrapText="1"/>
    </xf>
    <xf numFmtId="182" fontId="2" fillId="5" borderId="6" xfId="0" applyNumberFormat="1" applyFont="1" applyFill="1" applyBorder="1" applyAlignment="1">
      <alignment vertical="center" wrapText="1"/>
    </xf>
    <xf numFmtId="0" fontId="2" fillId="5" borderId="7" xfId="0" applyFont="1" applyFill="1" applyBorder="1" applyAlignment="1">
      <alignment horizontal="left" vertical="center" wrapText="1"/>
    </xf>
    <xf numFmtId="180" fontId="0" fillId="5" borderId="7" xfId="0" applyNumberFormat="1" applyFill="1" applyBorder="1">
      <alignment vertical="center"/>
    </xf>
    <xf numFmtId="180" fontId="3" fillId="5" borderId="7" xfId="0" applyNumberFormat="1" applyFont="1" applyFill="1" applyBorder="1">
      <alignment vertical="center"/>
    </xf>
    <xf numFmtId="182" fontId="2" fillId="5" borderId="7" xfId="0" applyNumberFormat="1" applyFont="1" applyFill="1" applyBorder="1" applyAlignment="1">
      <alignment vertical="center" wrapText="1"/>
    </xf>
    <xf numFmtId="176" fontId="3" fillId="5" borderId="7" xfId="0" applyNumberFormat="1" applyFont="1" applyFill="1" applyBorder="1">
      <alignment vertical="center"/>
    </xf>
    <xf numFmtId="178" fontId="2" fillId="5" borderId="7" xfId="0" applyNumberFormat="1" applyFont="1" applyFill="1" applyBorder="1" applyAlignment="1">
      <alignment vertical="center" wrapText="1"/>
    </xf>
    <xf numFmtId="181" fontId="0" fillId="5" borderId="7" xfId="0" applyNumberFormat="1" applyFill="1" applyBorder="1">
      <alignment vertical="center"/>
    </xf>
    <xf numFmtId="185" fontId="0" fillId="0" borderId="0" xfId="0" applyNumberFormat="1">
      <alignment vertical="center"/>
    </xf>
    <xf numFmtId="176" fontId="5" fillId="5" borderId="7" xfId="0" applyNumberFormat="1" applyFont="1" applyFill="1" applyBorder="1">
      <alignment vertical="center"/>
    </xf>
    <xf numFmtId="0" fontId="2" fillId="5" borderId="6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22" fontId="2" fillId="5" borderId="7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5" fillId="3" borderId="2" xfId="0" applyFont="1" applyFill="1" applyBorder="1">
      <alignment vertical="center"/>
    </xf>
    <xf numFmtId="0" fontId="5" fillId="3" borderId="3" xfId="0" applyFont="1" applyFill="1" applyBorder="1">
      <alignment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179" fontId="5" fillId="4" borderId="2" xfId="0" applyNumberFormat="1" applyFont="1" applyFill="1" applyBorder="1">
      <alignment vertical="center"/>
    </xf>
    <xf numFmtId="179" fontId="5" fillId="4" borderId="3" xfId="0" applyNumberFormat="1" applyFont="1" applyFill="1" applyBorder="1">
      <alignment vertical="center"/>
    </xf>
    <xf numFmtId="0" fontId="4" fillId="2" borderId="1" xfId="0" applyFont="1" applyFill="1" applyBorder="1" applyAlignment="1">
      <alignment vertical="center" wrapText="1"/>
    </xf>
    <xf numFmtId="20" fontId="2" fillId="2" borderId="1" xfId="0" applyNumberFormat="1" applyFont="1" applyFill="1" applyBorder="1" applyAlignment="1">
      <alignment vertical="center" wrapText="1"/>
    </xf>
    <xf numFmtId="20" fontId="2" fillId="2" borderId="2" xfId="0" applyNumberFormat="1" applyFont="1" applyFill="1" applyBorder="1" applyAlignment="1">
      <alignment vertical="center" wrapText="1"/>
    </xf>
    <xf numFmtId="20" fontId="2" fillId="2" borderId="3" xfId="0" applyNumberFormat="1" applyFont="1" applyFill="1" applyBorder="1" applyAlignment="1">
      <alignment vertical="center" wrapText="1"/>
    </xf>
    <xf numFmtId="22" fontId="2" fillId="2" borderId="5" xfId="0" applyNumberFormat="1" applyFont="1" applyFill="1" applyBorder="1" applyAlignment="1">
      <alignment vertical="center" wrapText="1"/>
    </xf>
    <xf numFmtId="0" fontId="2" fillId="5" borderId="7" xfId="0" applyFont="1" applyFill="1" applyBorder="1" applyAlignment="1">
      <alignment vertical="center" wrapText="1"/>
    </xf>
    <xf numFmtId="0" fontId="2" fillId="5" borderId="6" xfId="0" applyNumberFormat="1" applyFont="1" applyFill="1" applyBorder="1" applyAlignment="1">
      <alignment vertical="center" wrapText="1"/>
    </xf>
    <xf numFmtId="0" fontId="5" fillId="4" borderId="1" xfId="0" applyFont="1" applyFill="1" applyBorder="1">
      <alignment vertical="center"/>
    </xf>
    <xf numFmtId="179" fontId="5" fillId="4" borderId="1" xfId="0" applyNumberFormat="1" applyFont="1" applyFill="1" applyBorder="1">
      <alignment vertical="center"/>
    </xf>
    <xf numFmtId="0" fontId="5" fillId="3" borderId="4" xfId="0" applyFont="1" applyFill="1" applyBorder="1">
      <alignment vertical="center"/>
    </xf>
    <xf numFmtId="179" fontId="5" fillId="4" borderId="4" xfId="0" applyNumberFormat="1" applyFont="1" applyFill="1" applyBorder="1">
      <alignment vertical="center"/>
    </xf>
    <xf numFmtId="176" fontId="3" fillId="5" borderId="6" xfId="0" applyNumberFormat="1" applyFont="1" applyFill="1" applyBorder="1">
      <alignment vertical="center"/>
    </xf>
    <xf numFmtId="176" fontId="3" fillId="0" borderId="6" xfId="0" applyNumberFormat="1" applyFont="1" applyBorder="1">
      <alignment vertical="center"/>
    </xf>
    <xf numFmtId="176" fontId="3" fillId="0" borderId="7" xfId="0" applyNumberFormat="1" applyFont="1" applyBorder="1">
      <alignment vertical="center"/>
    </xf>
    <xf numFmtId="181" fontId="0" fillId="5" borderId="6" xfId="0" applyNumberFormat="1" applyFill="1" applyBorder="1">
      <alignment vertical="center"/>
    </xf>
    <xf numFmtId="181" fontId="0" fillId="0" borderId="6" xfId="0" applyNumberFormat="1" applyBorder="1">
      <alignment vertical="center"/>
    </xf>
    <xf numFmtId="181" fontId="0" fillId="0" borderId="7" xfId="0" applyNumberFormat="1" applyBorder="1">
      <alignment vertical="center"/>
    </xf>
    <xf numFmtId="180" fontId="0" fillId="5" borderId="6" xfId="0" applyNumberFormat="1" applyFill="1" applyBorder="1">
      <alignment vertical="center"/>
    </xf>
    <xf numFmtId="180" fontId="0" fillId="0" borderId="6" xfId="0" applyNumberFormat="1" applyBorder="1">
      <alignment vertical="center"/>
    </xf>
    <xf numFmtId="180" fontId="0" fillId="0" borderId="7" xfId="0" applyNumberFormat="1" applyBorder="1">
      <alignment vertical="center"/>
    </xf>
    <xf numFmtId="180" fontId="0" fillId="5" borderId="7" xfId="0" applyNumberFormat="1" applyFill="1" applyBorder="1">
      <alignment vertical="center"/>
    </xf>
    <xf numFmtId="184" fontId="3" fillId="0" borderId="5" xfId="0" applyNumberFormat="1" applyFont="1" applyFill="1" applyBorder="1">
      <alignment vertical="center"/>
    </xf>
    <xf numFmtId="176" fontId="3" fillId="0" borderId="6" xfId="0" applyNumberFormat="1" applyFont="1" applyFill="1" applyBorder="1">
      <alignment vertical="center"/>
    </xf>
    <xf numFmtId="176" fontId="3" fillId="0" borderId="7" xfId="0" applyNumberFormat="1" applyFont="1" applyFill="1" applyBorder="1">
      <alignment vertical="center"/>
    </xf>
    <xf numFmtId="181" fontId="0" fillId="0" borderId="6" xfId="0" applyNumberFormat="1" applyFill="1" applyBorder="1">
      <alignment vertical="center"/>
    </xf>
    <xf numFmtId="181" fontId="0" fillId="0" borderId="7" xfId="0" applyNumberForma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0000"/>
      <color rgb="FF4472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0023F-0972-4FF0-90AF-FC1E8E31BF26}">
  <dimension ref="B1:O39"/>
  <sheetViews>
    <sheetView showGridLines="0" tabSelected="1" zoomScale="85" zoomScaleNormal="85" workbookViewId="0"/>
  </sheetViews>
  <sheetFormatPr defaultRowHeight="18.75" x14ac:dyDescent="0.4"/>
  <cols>
    <col min="1" max="1" width="2.625" customWidth="1"/>
    <col min="3" max="3" width="28.25" bestFit="1" customWidth="1"/>
    <col min="4" max="6" width="10.5" customWidth="1"/>
    <col min="7" max="8" width="8.25" hidden="1" customWidth="1"/>
    <col min="9" max="9" width="17" customWidth="1"/>
    <col min="10" max="12" width="9.25" customWidth="1"/>
    <col min="13" max="15" width="11.25" customWidth="1"/>
  </cols>
  <sheetData>
    <row r="1" spans="2:15" ht="14.25" customHeight="1" x14ac:dyDescent="0.4"/>
    <row r="2" spans="2:15" ht="14.25" customHeight="1" x14ac:dyDescent="0.4">
      <c r="B2" s="9" t="s">
        <v>36</v>
      </c>
    </row>
    <row r="3" spans="2:15" ht="22.5" customHeight="1" x14ac:dyDescent="0.4">
      <c r="B3" s="8" t="s">
        <v>44</v>
      </c>
    </row>
    <row r="4" spans="2:15" hidden="1" x14ac:dyDescent="0.4">
      <c r="I4" s="57" t="s">
        <v>37</v>
      </c>
      <c r="J4" s="58"/>
      <c r="K4" s="58"/>
      <c r="L4" s="58"/>
      <c r="M4" s="58"/>
      <c r="N4" s="58"/>
      <c r="O4" s="59"/>
    </row>
    <row r="5" spans="2:15" hidden="1" x14ac:dyDescent="0.4">
      <c r="B5" s="53" t="s">
        <v>0</v>
      </c>
      <c r="C5" s="54" t="s">
        <v>1</v>
      </c>
      <c r="D5" s="53" t="s">
        <v>2</v>
      </c>
      <c r="E5" s="53"/>
      <c r="F5" s="53"/>
      <c r="G5" s="53" t="s">
        <v>3</v>
      </c>
      <c r="H5" s="53"/>
      <c r="I5" s="5" t="s">
        <v>33</v>
      </c>
      <c r="J5" s="55" t="s">
        <v>35</v>
      </c>
      <c r="K5" s="71"/>
      <c r="L5" s="56"/>
      <c r="M5" s="55" t="s">
        <v>30</v>
      </c>
      <c r="N5" s="71"/>
      <c r="O5" s="56"/>
    </row>
    <row r="6" spans="2:15" hidden="1" x14ac:dyDescent="0.4">
      <c r="B6" s="53"/>
      <c r="C6" s="54"/>
      <c r="D6" s="5" t="s">
        <v>32</v>
      </c>
      <c r="E6" s="5"/>
      <c r="F6" s="6" t="s">
        <v>29</v>
      </c>
      <c r="G6" s="5" t="s">
        <v>4</v>
      </c>
      <c r="H6" s="7" t="s">
        <v>5</v>
      </c>
      <c r="I6" s="5" t="s">
        <v>34</v>
      </c>
      <c r="J6" s="6" t="s">
        <v>32</v>
      </c>
      <c r="K6" s="6"/>
      <c r="L6" s="6" t="s">
        <v>29</v>
      </c>
      <c r="M6" s="6" t="s">
        <v>32</v>
      </c>
      <c r="N6" s="6"/>
      <c r="O6" s="6" t="s">
        <v>29</v>
      </c>
    </row>
    <row r="7" spans="2:15" hidden="1" x14ac:dyDescent="0.4">
      <c r="B7" s="11" t="s">
        <v>6</v>
      </c>
      <c r="C7" s="12" t="s">
        <v>7</v>
      </c>
      <c r="D7" s="13">
        <v>0</v>
      </c>
      <c r="E7" s="13"/>
      <c r="F7" s="14">
        <v>0</v>
      </c>
      <c r="G7" s="15">
        <v>0.29166666666666669</v>
      </c>
      <c r="H7" s="15">
        <v>0.33333333333333331</v>
      </c>
      <c r="I7" s="16">
        <v>46158.375</v>
      </c>
      <c r="J7" s="17">
        <v>0</v>
      </c>
      <c r="K7" s="17"/>
      <c r="L7" s="18">
        <v>0</v>
      </c>
      <c r="M7" s="19" t="s">
        <v>31</v>
      </c>
      <c r="N7" s="19"/>
      <c r="O7" s="19" t="s">
        <v>31</v>
      </c>
    </row>
    <row r="8" spans="2:15" hidden="1" x14ac:dyDescent="0.4">
      <c r="B8" s="50" t="s">
        <v>8</v>
      </c>
      <c r="C8" s="30" t="s">
        <v>12</v>
      </c>
      <c r="D8" s="31">
        <v>14.3</v>
      </c>
      <c r="E8" s="31"/>
      <c r="F8" s="32">
        <f t="shared" ref="F8:F24" si="0">D8-D7</f>
        <v>14.3</v>
      </c>
      <c r="G8" s="33" t="s">
        <v>9</v>
      </c>
      <c r="H8" s="33" t="s">
        <v>9</v>
      </c>
      <c r="I8" s="34">
        <v>46158.534722222219</v>
      </c>
      <c r="J8" s="35">
        <f t="shared" ref="J8:J18" si="1">I8-$I$7</f>
        <v>0.15972222221898846</v>
      </c>
      <c r="K8" s="35"/>
      <c r="L8" s="36">
        <f t="shared" ref="L8:L18" si="2">I8-I7</f>
        <v>0.15972222221898846</v>
      </c>
      <c r="M8" s="37">
        <f t="shared" ref="M8:M18" si="3">(VALUE(TEXT(J8,"[h]"))*60+MINUTE(J8))/D8</f>
        <v>16.083916083916083</v>
      </c>
      <c r="N8" s="37"/>
      <c r="O8" s="37">
        <f>(HOUR(L8)*60+MINUTE(L8))/F8</f>
        <v>16.083916083916083</v>
      </c>
    </row>
    <row r="9" spans="2:15" hidden="1" x14ac:dyDescent="0.4">
      <c r="B9" s="50"/>
      <c r="C9" s="21" t="s">
        <v>13</v>
      </c>
      <c r="D9" s="22">
        <v>20.399999999999999</v>
      </c>
      <c r="E9" s="22"/>
      <c r="F9" s="23">
        <f t="shared" si="0"/>
        <v>6.0999999999999979</v>
      </c>
      <c r="G9" s="20" t="s">
        <v>9</v>
      </c>
      <c r="H9" s="20" t="s">
        <v>9</v>
      </c>
      <c r="I9" s="24">
        <v>46158.611111111109</v>
      </c>
      <c r="J9" s="25">
        <f t="shared" si="1"/>
        <v>0.23611111110949423</v>
      </c>
      <c r="K9" s="25"/>
      <c r="L9" s="26">
        <f t="shared" si="2"/>
        <v>7.6388888890505768E-2</v>
      </c>
      <c r="M9" s="27">
        <f t="shared" si="3"/>
        <v>16.666666666666668</v>
      </c>
      <c r="N9" s="27"/>
      <c r="O9" s="27">
        <f t="shared" ref="O9:O18" si="4">(HOUR(L9)*60+MINUTE(L9))/F9</f>
        <v>18.032786885245908</v>
      </c>
    </row>
    <row r="10" spans="2:15" hidden="1" x14ac:dyDescent="0.4">
      <c r="B10" s="50"/>
      <c r="C10" s="30" t="s">
        <v>14</v>
      </c>
      <c r="D10" s="31">
        <v>32.200000000000003</v>
      </c>
      <c r="E10" s="31"/>
      <c r="F10" s="32">
        <f t="shared" si="0"/>
        <v>11.800000000000004</v>
      </c>
      <c r="G10" s="33" t="s">
        <v>9</v>
      </c>
      <c r="H10" s="33" t="s">
        <v>9</v>
      </c>
      <c r="I10" s="34">
        <v>46158.770833333336</v>
      </c>
      <c r="J10" s="35">
        <f t="shared" si="1"/>
        <v>0.39583333333575865</v>
      </c>
      <c r="K10" s="35"/>
      <c r="L10" s="36">
        <f t="shared" si="2"/>
        <v>0.15972222222626442</v>
      </c>
      <c r="M10" s="37">
        <f t="shared" si="3"/>
        <v>17.701863354037265</v>
      </c>
      <c r="N10" s="37"/>
      <c r="O10" s="37">
        <f t="shared" si="4"/>
        <v>19.491525423728806</v>
      </c>
    </row>
    <row r="11" spans="2:15" hidden="1" x14ac:dyDescent="0.4">
      <c r="B11" s="50"/>
      <c r="C11" s="21" t="s">
        <v>15</v>
      </c>
      <c r="D11" s="22">
        <v>39.299999999999997</v>
      </c>
      <c r="E11" s="22"/>
      <c r="F11" s="23">
        <f t="shared" si="0"/>
        <v>7.0999999999999943</v>
      </c>
      <c r="G11" s="20" t="s">
        <v>9</v>
      </c>
      <c r="H11" s="20" t="s">
        <v>9</v>
      </c>
      <c r="I11" s="24">
        <v>46158.840277777781</v>
      </c>
      <c r="J11" s="25">
        <f t="shared" si="1"/>
        <v>0.46527777778101154</v>
      </c>
      <c r="K11" s="25"/>
      <c r="L11" s="26">
        <f t="shared" si="2"/>
        <v>6.9444444445252884E-2</v>
      </c>
      <c r="M11" s="27">
        <f t="shared" si="3"/>
        <v>17.048346055979646</v>
      </c>
      <c r="N11" s="27"/>
      <c r="O11" s="27">
        <f t="shared" si="4"/>
        <v>14.084507042253533</v>
      </c>
    </row>
    <row r="12" spans="2:15" hidden="1" x14ac:dyDescent="0.4">
      <c r="B12" s="50"/>
      <c r="C12" s="30" t="s">
        <v>16</v>
      </c>
      <c r="D12" s="31">
        <v>53.8</v>
      </c>
      <c r="E12" s="31"/>
      <c r="F12" s="32">
        <f t="shared" si="0"/>
        <v>14.5</v>
      </c>
      <c r="G12" s="33" t="s">
        <v>9</v>
      </c>
      <c r="H12" s="38">
        <v>0.79166666666666663</v>
      </c>
      <c r="I12" s="34">
        <v>46158.979166666664</v>
      </c>
      <c r="J12" s="35">
        <f t="shared" si="1"/>
        <v>0.60416666666424135</v>
      </c>
      <c r="K12" s="35"/>
      <c r="L12" s="36">
        <f t="shared" si="2"/>
        <v>0.13888888888322981</v>
      </c>
      <c r="M12" s="37">
        <f t="shared" si="3"/>
        <v>16.171003717472122</v>
      </c>
      <c r="N12" s="37"/>
      <c r="O12" s="37">
        <f t="shared" si="4"/>
        <v>13.793103448275861</v>
      </c>
    </row>
    <row r="13" spans="2:15" hidden="1" x14ac:dyDescent="0.4">
      <c r="B13" s="50" t="s">
        <v>10</v>
      </c>
      <c r="C13" s="21" t="s">
        <v>17</v>
      </c>
      <c r="D13" s="22">
        <v>62</v>
      </c>
      <c r="E13" s="22"/>
      <c r="F13" s="23">
        <f t="shared" si="0"/>
        <v>8.2000000000000028</v>
      </c>
      <c r="G13" s="20" t="s">
        <v>9</v>
      </c>
      <c r="H13" s="20" t="s">
        <v>9</v>
      </c>
      <c r="I13" s="28">
        <v>46159.048611111109</v>
      </c>
      <c r="J13" s="25">
        <f t="shared" si="1"/>
        <v>0.67361111110949423</v>
      </c>
      <c r="K13" s="25"/>
      <c r="L13" s="26">
        <f t="shared" si="2"/>
        <v>6.9444444445252884E-2</v>
      </c>
      <c r="M13" s="27">
        <f t="shared" si="3"/>
        <v>15.64516129032258</v>
      </c>
      <c r="N13" s="27"/>
      <c r="O13" s="27">
        <f t="shared" si="4"/>
        <v>12.195121951219509</v>
      </c>
    </row>
    <row r="14" spans="2:15" hidden="1" x14ac:dyDescent="0.4">
      <c r="B14" s="50"/>
      <c r="C14" s="30" t="s">
        <v>18</v>
      </c>
      <c r="D14" s="31">
        <v>70.5</v>
      </c>
      <c r="E14" s="31"/>
      <c r="F14" s="32">
        <f t="shared" si="0"/>
        <v>8.5</v>
      </c>
      <c r="G14" s="33" t="s">
        <v>9</v>
      </c>
      <c r="H14" s="33" t="s">
        <v>9</v>
      </c>
      <c r="I14" s="39">
        <v>46159.159722222219</v>
      </c>
      <c r="J14" s="35">
        <f t="shared" si="1"/>
        <v>0.78472222221898846</v>
      </c>
      <c r="K14" s="35"/>
      <c r="L14" s="36">
        <f t="shared" si="2"/>
        <v>0.11111111110949423</v>
      </c>
      <c r="M14" s="37">
        <f t="shared" si="3"/>
        <v>16.028368794326241</v>
      </c>
      <c r="N14" s="37"/>
      <c r="O14" s="37">
        <f t="shared" si="4"/>
        <v>18.823529411764707</v>
      </c>
    </row>
    <row r="15" spans="2:15" hidden="1" x14ac:dyDescent="0.4">
      <c r="B15" s="50"/>
      <c r="C15" s="21" t="s">
        <v>19</v>
      </c>
      <c r="D15" s="22">
        <v>81</v>
      </c>
      <c r="E15" s="22"/>
      <c r="F15" s="23">
        <f t="shared" si="0"/>
        <v>10.5</v>
      </c>
      <c r="G15" s="20" t="s">
        <v>9</v>
      </c>
      <c r="H15" s="20" t="s">
        <v>9</v>
      </c>
      <c r="I15" s="29">
        <v>46159.291666666664</v>
      </c>
      <c r="J15" s="25">
        <f t="shared" si="1"/>
        <v>0.91666666666424135</v>
      </c>
      <c r="K15" s="25"/>
      <c r="L15" s="26">
        <f t="shared" si="2"/>
        <v>0.13194444444525288</v>
      </c>
      <c r="M15" s="27">
        <f t="shared" si="3"/>
        <v>16.296296296296298</v>
      </c>
      <c r="N15" s="27"/>
      <c r="O15" s="27">
        <f t="shared" si="4"/>
        <v>18.095238095238095</v>
      </c>
    </row>
    <row r="16" spans="2:15" hidden="1" x14ac:dyDescent="0.4">
      <c r="B16" s="50"/>
      <c r="C16" s="30" t="s">
        <v>20</v>
      </c>
      <c r="D16" s="31">
        <v>92</v>
      </c>
      <c r="E16" s="31"/>
      <c r="F16" s="32">
        <f t="shared" si="0"/>
        <v>11</v>
      </c>
      <c r="G16" s="33" t="s">
        <v>9</v>
      </c>
      <c r="H16" s="33" t="s">
        <v>9</v>
      </c>
      <c r="I16" s="39">
        <v>46159.444444444445</v>
      </c>
      <c r="J16" s="35">
        <f t="shared" si="1"/>
        <v>1.0694444444452529</v>
      </c>
      <c r="K16" s="35"/>
      <c r="L16" s="36">
        <f t="shared" si="2"/>
        <v>0.15277777778101154</v>
      </c>
      <c r="M16" s="37">
        <f t="shared" si="3"/>
        <v>16.739130434782609</v>
      </c>
      <c r="N16" s="37"/>
      <c r="O16" s="37">
        <f t="shared" si="4"/>
        <v>20</v>
      </c>
    </row>
    <row r="17" spans="2:15" hidden="1" x14ac:dyDescent="0.4">
      <c r="B17" s="50"/>
      <c r="C17" s="21" t="s">
        <v>21</v>
      </c>
      <c r="D17" s="22">
        <v>103.2</v>
      </c>
      <c r="E17" s="22"/>
      <c r="F17" s="23">
        <f t="shared" si="0"/>
        <v>11.200000000000003</v>
      </c>
      <c r="G17" s="20" t="s">
        <v>9</v>
      </c>
      <c r="H17" s="20" t="s">
        <v>9</v>
      </c>
      <c r="I17" s="29">
        <v>46159.597222222219</v>
      </c>
      <c r="J17" s="25">
        <f t="shared" si="1"/>
        <v>1.2222222222189885</v>
      </c>
      <c r="K17" s="25"/>
      <c r="L17" s="26">
        <f t="shared" si="2"/>
        <v>0.15277777777373558</v>
      </c>
      <c r="M17" s="27">
        <f t="shared" si="3"/>
        <v>17.054263565891471</v>
      </c>
      <c r="N17" s="27"/>
      <c r="O17" s="27">
        <f t="shared" si="4"/>
        <v>19.642857142857139</v>
      </c>
    </row>
    <row r="18" spans="2:15" hidden="1" x14ac:dyDescent="0.4">
      <c r="B18" s="51"/>
      <c r="C18" s="40" t="s">
        <v>22</v>
      </c>
      <c r="D18" s="41">
        <v>108.2</v>
      </c>
      <c r="E18" s="41"/>
      <c r="F18" s="42">
        <f t="shared" si="0"/>
        <v>5</v>
      </c>
      <c r="G18" s="52">
        <v>46159.229166666664</v>
      </c>
      <c r="H18" s="52"/>
      <c r="I18" s="43">
        <v>46159.666666666664</v>
      </c>
      <c r="J18" s="44">
        <f t="shared" si="1"/>
        <v>1.2916666666642413</v>
      </c>
      <c r="K18" s="44"/>
      <c r="L18" s="45">
        <f t="shared" si="2"/>
        <v>6.9444444445252884E-2</v>
      </c>
      <c r="M18" s="46">
        <f t="shared" si="3"/>
        <v>17.190388170055453</v>
      </c>
      <c r="N18" s="46"/>
      <c r="O18" s="46">
        <f t="shared" si="4"/>
        <v>20</v>
      </c>
    </row>
    <row r="19" spans="2:15" hidden="1" x14ac:dyDescent="0.4">
      <c r="B19" s="62" t="s">
        <v>11</v>
      </c>
      <c r="C19" s="2" t="s">
        <v>23</v>
      </c>
      <c r="D19" s="3">
        <v>116.4</v>
      </c>
      <c r="E19" s="3"/>
      <c r="F19" s="4">
        <f t="shared" si="0"/>
        <v>8.2000000000000028</v>
      </c>
      <c r="G19" s="63">
        <v>0.29166666666666669</v>
      </c>
      <c r="H19" s="63"/>
      <c r="I19" s="1"/>
    </row>
    <row r="20" spans="2:15" hidden="1" x14ac:dyDescent="0.4">
      <c r="B20" s="62"/>
      <c r="C20" s="2" t="s">
        <v>24</v>
      </c>
      <c r="D20" s="3">
        <v>124.9</v>
      </c>
      <c r="E20" s="3"/>
      <c r="F20" s="4">
        <f t="shared" si="0"/>
        <v>8.5</v>
      </c>
      <c r="G20" s="63">
        <v>0.375</v>
      </c>
      <c r="H20" s="63"/>
      <c r="I20" s="1"/>
    </row>
    <row r="21" spans="2:15" hidden="1" x14ac:dyDescent="0.4">
      <c r="B21" s="62"/>
      <c r="C21" s="2" t="s">
        <v>25</v>
      </c>
      <c r="D21" s="3">
        <v>135.4</v>
      </c>
      <c r="E21" s="3"/>
      <c r="F21" s="4">
        <f t="shared" si="0"/>
        <v>10.5</v>
      </c>
      <c r="G21" s="63">
        <v>0.46527777777777779</v>
      </c>
      <c r="H21" s="63"/>
      <c r="I21" s="1"/>
    </row>
    <row r="22" spans="2:15" hidden="1" x14ac:dyDescent="0.4">
      <c r="B22" s="62"/>
      <c r="C22" s="2" t="s">
        <v>26</v>
      </c>
      <c r="D22" s="3">
        <v>146.6</v>
      </c>
      <c r="E22" s="3"/>
      <c r="F22" s="4">
        <f t="shared" si="0"/>
        <v>11.199999999999989</v>
      </c>
      <c r="G22" s="63">
        <v>0.58333333333333337</v>
      </c>
      <c r="H22" s="63"/>
      <c r="I22" s="1"/>
    </row>
    <row r="23" spans="2:15" hidden="1" x14ac:dyDescent="0.4">
      <c r="B23" s="62"/>
      <c r="C23" s="2" t="s">
        <v>27</v>
      </c>
      <c r="D23" s="3">
        <v>157.80000000000001</v>
      </c>
      <c r="E23" s="3"/>
      <c r="F23" s="4">
        <f t="shared" si="0"/>
        <v>11.200000000000017</v>
      </c>
      <c r="G23" s="63">
        <v>0.69791666666666663</v>
      </c>
      <c r="H23" s="63"/>
      <c r="I23" s="1"/>
    </row>
    <row r="24" spans="2:15" hidden="1" x14ac:dyDescent="0.4">
      <c r="B24" s="62"/>
      <c r="C24" s="2" t="s">
        <v>28</v>
      </c>
      <c r="D24" s="3">
        <v>162.80000000000001</v>
      </c>
      <c r="E24" s="3"/>
      <c r="F24" s="4">
        <f t="shared" si="0"/>
        <v>5</v>
      </c>
      <c r="G24" s="64">
        <v>0.75</v>
      </c>
      <c r="H24" s="65"/>
      <c r="I24" s="1"/>
    </row>
    <row r="25" spans="2:15" ht="24.75" customHeight="1" x14ac:dyDescent="0.4">
      <c r="I25" s="10" t="s">
        <v>39</v>
      </c>
      <c r="J25" s="60">
        <v>31</v>
      </c>
      <c r="K25" s="72"/>
      <c r="L25" s="61"/>
      <c r="M25" s="47"/>
      <c r="N25" s="47"/>
    </row>
    <row r="26" spans="2:15" ht="24.75" customHeight="1" x14ac:dyDescent="0.4">
      <c r="B26" s="53" t="s">
        <v>0</v>
      </c>
      <c r="C26" s="54" t="s">
        <v>1</v>
      </c>
      <c r="D26" s="53" t="s">
        <v>40</v>
      </c>
      <c r="E26" s="53"/>
      <c r="F26" s="53"/>
      <c r="G26" s="53" t="s">
        <v>3</v>
      </c>
      <c r="H26" s="53"/>
      <c r="I26" s="5" t="s">
        <v>38</v>
      </c>
      <c r="J26" s="55" t="s">
        <v>35</v>
      </c>
      <c r="K26" s="71"/>
      <c r="L26" s="56"/>
      <c r="M26" s="55" t="s">
        <v>41</v>
      </c>
      <c r="N26" s="71"/>
      <c r="O26" s="56"/>
    </row>
    <row r="27" spans="2:15" ht="24.75" customHeight="1" x14ac:dyDescent="0.4">
      <c r="B27" s="53"/>
      <c r="C27" s="54"/>
      <c r="D27" s="5" t="s">
        <v>32</v>
      </c>
      <c r="E27" s="6" t="s">
        <v>46</v>
      </c>
      <c r="F27" s="6" t="s">
        <v>29</v>
      </c>
      <c r="G27" s="5" t="s">
        <v>4</v>
      </c>
      <c r="H27" s="7" t="s">
        <v>5</v>
      </c>
      <c r="I27" s="5" t="s">
        <v>34</v>
      </c>
      <c r="J27" s="6" t="s">
        <v>32</v>
      </c>
      <c r="K27" s="6" t="s">
        <v>46</v>
      </c>
      <c r="L27" s="6" t="s">
        <v>29</v>
      </c>
      <c r="M27" s="6" t="s">
        <v>32</v>
      </c>
      <c r="N27" s="6" t="s">
        <v>46</v>
      </c>
      <c r="O27" s="6" t="s">
        <v>29</v>
      </c>
    </row>
    <row r="28" spans="2:15" ht="24.75" customHeight="1" x14ac:dyDescent="0.4">
      <c r="B28" s="11" t="s">
        <v>6</v>
      </c>
      <c r="C28" s="12" t="s">
        <v>7</v>
      </c>
      <c r="D28" s="13">
        <v>0</v>
      </c>
      <c r="E28" s="13">
        <v>0</v>
      </c>
      <c r="F28" s="14">
        <v>0</v>
      </c>
      <c r="G28" s="15">
        <v>0.29166666666666669</v>
      </c>
      <c r="H28" s="15">
        <v>0.33333333333333331</v>
      </c>
      <c r="I28" s="16">
        <v>46158.375</v>
      </c>
      <c r="J28" s="17">
        <v>0</v>
      </c>
      <c r="K28" s="17">
        <v>0</v>
      </c>
      <c r="L28" s="18">
        <v>0</v>
      </c>
      <c r="M28" s="19" t="s">
        <v>31</v>
      </c>
      <c r="N28" s="19" t="s">
        <v>31</v>
      </c>
      <c r="O28" s="19" t="s">
        <v>31</v>
      </c>
    </row>
    <row r="29" spans="2:15" ht="24.75" customHeight="1" x14ac:dyDescent="0.4">
      <c r="B29" s="49" t="s">
        <v>8</v>
      </c>
      <c r="C29" s="30" t="s">
        <v>12</v>
      </c>
      <c r="D29" s="31">
        <v>14.3</v>
      </c>
      <c r="E29" s="79">
        <f>SUM(F29:F33)</f>
        <v>53.8</v>
      </c>
      <c r="F29" s="32">
        <f t="shared" ref="F29:F39" si="5">D29-D28</f>
        <v>14.3</v>
      </c>
      <c r="G29" s="33" t="s">
        <v>9</v>
      </c>
      <c r="H29" s="33" t="s">
        <v>9</v>
      </c>
      <c r="I29" s="34">
        <f>I28+L29</f>
        <v>46158.534722222219</v>
      </c>
      <c r="J29" s="35">
        <f t="shared" ref="J29:J39" si="6">J28+L29</f>
        <v>0.15972222221898846</v>
      </c>
      <c r="K29" s="73">
        <f>SUM(L29:L33)</f>
        <v>0.60416666666424135</v>
      </c>
      <c r="L29" s="36">
        <f>$L8*($J$25/31)</f>
        <v>0.15972222221898846</v>
      </c>
      <c r="M29" s="37">
        <f t="shared" ref="M29:M39" si="7">(VALUE(TEXT(J29,"[h]"))*60+MINUTE(J29))/D29</f>
        <v>16.083916083916083</v>
      </c>
      <c r="N29" s="76">
        <f>(HOUR(K29)*60+MINUTE(K29))/SUM(F29:F33)</f>
        <v>16.171003717472122</v>
      </c>
      <c r="O29" s="37">
        <f>(HOUR(L29)*60+MINUTE(L29))/F29</f>
        <v>16.083916083916083</v>
      </c>
    </row>
    <row r="30" spans="2:15" ht="24.75" customHeight="1" x14ac:dyDescent="0.4">
      <c r="B30" s="49"/>
      <c r="C30" s="21" t="s">
        <v>13</v>
      </c>
      <c r="D30" s="22">
        <v>20.399999999999999</v>
      </c>
      <c r="E30" s="79"/>
      <c r="F30" s="23">
        <f t="shared" si="5"/>
        <v>6.0999999999999979</v>
      </c>
      <c r="G30" s="20" t="s">
        <v>9</v>
      </c>
      <c r="H30" s="20" t="s">
        <v>9</v>
      </c>
      <c r="I30" s="24">
        <f>I29+L30</f>
        <v>46158.611111111109</v>
      </c>
      <c r="J30" s="25">
        <f t="shared" si="6"/>
        <v>0.23611111110949423</v>
      </c>
      <c r="K30" s="73"/>
      <c r="L30" s="26">
        <f>$L9*($J$25/31)</f>
        <v>7.6388888890505768E-2</v>
      </c>
      <c r="M30" s="27">
        <f t="shared" si="7"/>
        <v>16.666666666666668</v>
      </c>
      <c r="N30" s="76"/>
      <c r="O30" s="27">
        <f t="shared" ref="O30:O39" si="8">(HOUR(L30)*60+MINUTE(L30))/F30</f>
        <v>18.032786885245908</v>
      </c>
    </row>
    <row r="31" spans="2:15" ht="24.75" customHeight="1" x14ac:dyDescent="0.4">
      <c r="B31" s="49"/>
      <c r="C31" s="30" t="s">
        <v>14</v>
      </c>
      <c r="D31" s="31">
        <v>32.200000000000003</v>
      </c>
      <c r="E31" s="79"/>
      <c r="F31" s="32">
        <f t="shared" si="5"/>
        <v>11.800000000000004</v>
      </c>
      <c r="G31" s="33" t="s">
        <v>9</v>
      </c>
      <c r="H31" s="33" t="s">
        <v>9</v>
      </c>
      <c r="I31" s="34">
        <f>I30+L31</f>
        <v>46158.770833333336</v>
      </c>
      <c r="J31" s="35">
        <f t="shared" si="6"/>
        <v>0.39583333333575865</v>
      </c>
      <c r="K31" s="73"/>
      <c r="L31" s="36">
        <f>$L10*($J$25/31)</f>
        <v>0.15972222222626442</v>
      </c>
      <c r="M31" s="37">
        <f t="shared" si="7"/>
        <v>17.701863354037265</v>
      </c>
      <c r="N31" s="76"/>
      <c r="O31" s="37">
        <f t="shared" si="8"/>
        <v>19.491525423728806</v>
      </c>
    </row>
    <row r="32" spans="2:15" ht="24.75" customHeight="1" x14ac:dyDescent="0.4">
      <c r="B32" s="49"/>
      <c r="C32" s="21" t="s">
        <v>15</v>
      </c>
      <c r="D32" s="22">
        <v>39.299999999999997</v>
      </c>
      <c r="E32" s="79"/>
      <c r="F32" s="23">
        <f t="shared" si="5"/>
        <v>7.0999999999999943</v>
      </c>
      <c r="G32" s="20" t="s">
        <v>9</v>
      </c>
      <c r="H32" s="20" t="s">
        <v>9</v>
      </c>
      <c r="I32" s="24">
        <f>I31+L32</f>
        <v>46158.840277777781</v>
      </c>
      <c r="J32" s="25">
        <f t="shared" si="6"/>
        <v>0.46527777778101154</v>
      </c>
      <c r="K32" s="73"/>
      <c r="L32" s="26">
        <f>$L11*($J$25/31)</f>
        <v>6.9444444445252884E-2</v>
      </c>
      <c r="M32" s="27">
        <f t="shared" si="7"/>
        <v>17.048346055979646</v>
      </c>
      <c r="N32" s="76"/>
      <c r="O32" s="27">
        <f t="shared" si="8"/>
        <v>14.084507042253533</v>
      </c>
    </row>
    <row r="33" spans="2:15" ht="24.75" customHeight="1" x14ac:dyDescent="0.4">
      <c r="B33" s="49"/>
      <c r="C33" s="30" t="s">
        <v>16</v>
      </c>
      <c r="D33" s="31">
        <v>53.8</v>
      </c>
      <c r="E33" s="79"/>
      <c r="F33" s="32">
        <f t="shared" si="5"/>
        <v>14.5</v>
      </c>
      <c r="G33" s="33" t="s">
        <v>9</v>
      </c>
      <c r="H33" s="38">
        <v>0.79166666666666663</v>
      </c>
      <c r="I33" s="34">
        <f>I32+L33</f>
        <v>46158.979166666664</v>
      </c>
      <c r="J33" s="35">
        <f t="shared" si="6"/>
        <v>0.60416666666424135</v>
      </c>
      <c r="K33" s="73"/>
      <c r="L33" s="36">
        <f>$L12*($J$25/31)</f>
        <v>0.13888888888322981</v>
      </c>
      <c r="M33" s="37">
        <f t="shared" si="7"/>
        <v>16.171003717472122</v>
      </c>
      <c r="N33" s="76"/>
      <c r="O33" s="37">
        <f t="shared" si="8"/>
        <v>13.793103448275861</v>
      </c>
    </row>
    <row r="34" spans="2:15" ht="24.75" customHeight="1" x14ac:dyDescent="0.4">
      <c r="B34" s="50" t="s">
        <v>10</v>
      </c>
      <c r="C34" s="21" t="s">
        <v>17</v>
      </c>
      <c r="D34" s="22">
        <v>62</v>
      </c>
      <c r="E34" s="80">
        <f>SUM(F34:F39)</f>
        <v>54.400000000000006</v>
      </c>
      <c r="F34" s="23">
        <f t="shared" si="5"/>
        <v>8.2000000000000028</v>
      </c>
      <c r="G34" s="20" t="s">
        <v>9</v>
      </c>
      <c r="H34" s="20" t="s">
        <v>9</v>
      </c>
      <c r="I34" s="29">
        <f>I33+L34</f>
        <v>46159.048611111109</v>
      </c>
      <c r="J34" s="25">
        <f t="shared" si="6"/>
        <v>0.67361111110949423</v>
      </c>
      <c r="K34" s="74">
        <f>SUM(L34:L39)</f>
        <v>0.6875</v>
      </c>
      <c r="L34" s="26">
        <f>$L13*($J$25/31)</f>
        <v>6.9444444445252884E-2</v>
      </c>
      <c r="M34" s="27">
        <f t="shared" si="7"/>
        <v>15.64516129032258</v>
      </c>
      <c r="N34" s="77">
        <f>(HOUR(K34)*60+MINUTE(K34))/SUM(F34:F39)</f>
        <v>18.198529411764703</v>
      </c>
      <c r="O34" s="27">
        <f t="shared" si="8"/>
        <v>12.195121951219509</v>
      </c>
    </row>
    <row r="35" spans="2:15" ht="24.75" customHeight="1" x14ac:dyDescent="0.4">
      <c r="B35" s="50"/>
      <c r="C35" s="30" t="s">
        <v>18</v>
      </c>
      <c r="D35" s="31">
        <v>70.5</v>
      </c>
      <c r="E35" s="80"/>
      <c r="F35" s="32">
        <f t="shared" si="5"/>
        <v>8.5</v>
      </c>
      <c r="G35" s="33" t="s">
        <v>9</v>
      </c>
      <c r="H35" s="33" t="s">
        <v>9</v>
      </c>
      <c r="I35" s="39">
        <f>I34+L35</f>
        <v>46159.159722222219</v>
      </c>
      <c r="J35" s="35">
        <f t="shared" si="6"/>
        <v>0.78472222221898846</v>
      </c>
      <c r="K35" s="74"/>
      <c r="L35" s="36">
        <f>$L14*($J$25/31)</f>
        <v>0.11111111110949423</v>
      </c>
      <c r="M35" s="37">
        <f t="shared" si="7"/>
        <v>16.028368794326241</v>
      </c>
      <c r="N35" s="77"/>
      <c r="O35" s="37">
        <f t="shared" si="8"/>
        <v>18.823529411764707</v>
      </c>
    </row>
    <row r="36" spans="2:15" ht="24.75" customHeight="1" x14ac:dyDescent="0.4">
      <c r="B36" s="50"/>
      <c r="C36" s="21" t="s">
        <v>19</v>
      </c>
      <c r="D36" s="22">
        <v>81</v>
      </c>
      <c r="E36" s="80"/>
      <c r="F36" s="23">
        <f t="shared" si="5"/>
        <v>10.5</v>
      </c>
      <c r="G36" s="20" t="s">
        <v>9</v>
      </c>
      <c r="H36" s="20" t="s">
        <v>9</v>
      </c>
      <c r="I36" s="29">
        <f>I35+L36</f>
        <v>46159.291666666664</v>
      </c>
      <c r="J36" s="25">
        <f t="shared" si="6"/>
        <v>0.91666666666424135</v>
      </c>
      <c r="K36" s="74"/>
      <c r="L36" s="26">
        <f>$L15*($J$25/31)</f>
        <v>0.13194444444525288</v>
      </c>
      <c r="M36" s="27">
        <f t="shared" si="7"/>
        <v>16.296296296296298</v>
      </c>
      <c r="N36" s="77"/>
      <c r="O36" s="27">
        <f t="shared" si="8"/>
        <v>18.095238095238095</v>
      </c>
    </row>
    <row r="37" spans="2:15" ht="24.75" customHeight="1" x14ac:dyDescent="0.4">
      <c r="B37" s="50"/>
      <c r="C37" s="30" t="s">
        <v>20</v>
      </c>
      <c r="D37" s="31">
        <v>92</v>
      </c>
      <c r="E37" s="80"/>
      <c r="F37" s="32">
        <f t="shared" si="5"/>
        <v>11</v>
      </c>
      <c r="G37" s="33" t="s">
        <v>9</v>
      </c>
      <c r="H37" s="33" t="s">
        <v>9</v>
      </c>
      <c r="I37" s="39">
        <f>I36+L37</f>
        <v>46159.444444444445</v>
      </c>
      <c r="J37" s="35">
        <f t="shared" si="6"/>
        <v>1.0694444444452529</v>
      </c>
      <c r="K37" s="74"/>
      <c r="L37" s="36">
        <f>$L16*($J$25/31)</f>
        <v>0.15277777778101154</v>
      </c>
      <c r="M37" s="37">
        <f t="shared" si="7"/>
        <v>16.739130434782609</v>
      </c>
      <c r="N37" s="77"/>
      <c r="O37" s="37">
        <f t="shared" si="8"/>
        <v>20</v>
      </c>
    </row>
    <row r="38" spans="2:15" ht="24.75" customHeight="1" x14ac:dyDescent="0.4">
      <c r="B38" s="50"/>
      <c r="C38" s="21" t="s">
        <v>21</v>
      </c>
      <c r="D38" s="22">
        <v>103.2</v>
      </c>
      <c r="E38" s="80"/>
      <c r="F38" s="23">
        <f t="shared" si="5"/>
        <v>11.200000000000003</v>
      </c>
      <c r="G38" s="20" t="s">
        <v>9</v>
      </c>
      <c r="H38" s="20" t="s">
        <v>9</v>
      </c>
      <c r="I38" s="29">
        <f>I37+L38</f>
        <v>46159.597222222219</v>
      </c>
      <c r="J38" s="25">
        <f t="shared" si="6"/>
        <v>1.2222222222189885</v>
      </c>
      <c r="K38" s="74"/>
      <c r="L38" s="26">
        <f>$L17*($J$25/31)</f>
        <v>0.15277777777373558</v>
      </c>
      <c r="M38" s="27">
        <f t="shared" si="7"/>
        <v>17.054263565891471</v>
      </c>
      <c r="N38" s="77"/>
      <c r="O38" s="27">
        <f t="shared" si="8"/>
        <v>19.642857142857139</v>
      </c>
    </row>
    <row r="39" spans="2:15" ht="24.75" customHeight="1" x14ac:dyDescent="0.4">
      <c r="B39" s="51"/>
      <c r="C39" s="40" t="s">
        <v>22</v>
      </c>
      <c r="D39" s="41">
        <v>108.2</v>
      </c>
      <c r="E39" s="81"/>
      <c r="F39" s="42">
        <f t="shared" si="5"/>
        <v>5</v>
      </c>
      <c r="G39" s="52">
        <v>46159.229166666664</v>
      </c>
      <c r="H39" s="52"/>
      <c r="I39" s="43">
        <f>I38+L39</f>
        <v>46159.666666666664</v>
      </c>
      <c r="J39" s="48">
        <f t="shared" si="6"/>
        <v>1.2916666666642413</v>
      </c>
      <c r="K39" s="75"/>
      <c r="L39" s="45">
        <f>$L18*($J$25/31)</f>
        <v>6.9444444445252884E-2</v>
      </c>
      <c r="M39" s="46">
        <f t="shared" si="7"/>
        <v>17.190388170055453</v>
      </c>
      <c r="N39" s="78"/>
      <c r="O39" s="46">
        <f t="shared" si="8"/>
        <v>20</v>
      </c>
    </row>
  </sheetData>
  <mergeCells count="33">
    <mergeCell ref="K29:K33"/>
    <mergeCell ref="K34:K39"/>
    <mergeCell ref="N29:N33"/>
    <mergeCell ref="N34:N39"/>
    <mergeCell ref="E29:E33"/>
    <mergeCell ref="E34:E39"/>
    <mergeCell ref="B5:B6"/>
    <mergeCell ref="C5:C6"/>
    <mergeCell ref="G5:H5"/>
    <mergeCell ref="B8:B12"/>
    <mergeCell ref="B13:B18"/>
    <mergeCell ref="G18:H18"/>
    <mergeCell ref="B19:B24"/>
    <mergeCell ref="G19:H19"/>
    <mergeCell ref="G20:H20"/>
    <mergeCell ref="G21:H21"/>
    <mergeCell ref="G22:H22"/>
    <mergeCell ref="G23:H23"/>
    <mergeCell ref="G24:H24"/>
    <mergeCell ref="M26:O26"/>
    <mergeCell ref="D5:F5"/>
    <mergeCell ref="J5:L5"/>
    <mergeCell ref="M5:O5"/>
    <mergeCell ref="I4:O4"/>
    <mergeCell ref="J25:L25"/>
    <mergeCell ref="J26:L26"/>
    <mergeCell ref="B29:B33"/>
    <mergeCell ref="B34:B39"/>
    <mergeCell ref="G39:H39"/>
    <mergeCell ref="B26:B27"/>
    <mergeCell ref="C26:C27"/>
    <mergeCell ref="D26:F26"/>
    <mergeCell ref="G26:H26"/>
  </mergeCells>
  <phoneticPr fontId="1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664F9-B009-48A0-9875-D4284DCF7598}">
  <dimension ref="B1:M46"/>
  <sheetViews>
    <sheetView showGridLines="0" zoomScale="85" zoomScaleNormal="85" workbookViewId="0"/>
  </sheetViews>
  <sheetFormatPr defaultRowHeight="18.75" x14ac:dyDescent="0.4"/>
  <cols>
    <col min="1" max="1" width="2.625" customWidth="1"/>
    <col min="3" max="3" width="28.25" bestFit="1" customWidth="1"/>
    <col min="4" max="6" width="10.5" customWidth="1"/>
    <col min="7" max="7" width="17" customWidth="1"/>
    <col min="8" max="10" width="9.25" customWidth="1"/>
    <col min="11" max="13" width="11.25" customWidth="1"/>
  </cols>
  <sheetData>
    <row r="1" spans="2:13" ht="14.25" customHeight="1" x14ac:dyDescent="0.4"/>
    <row r="2" spans="2:13" ht="14.25" customHeight="1" x14ac:dyDescent="0.4">
      <c r="B2" s="9" t="s">
        <v>36</v>
      </c>
    </row>
    <row r="3" spans="2:13" ht="22.5" customHeight="1" x14ac:dyDescent="0.4">
      <c r="B3" s="8" t="s">
        <v>45</v>
      </c>
    </row>
    <row r="4" spans="2:13" hidden="1" x14ac:dyDescent="0.4"/>
    <row r="5" spans="2:13" hidden="1" x14ac:dyDescent="0.4">
      <c r="B5" s="53" t="s">
        <v>0</v>
      </c>
      <c r="C5" s="54" t="s">
        <v>1</v>
      </c>
      <c r="D5" s="53" t="s">
        <v>2</v>
      </c>
      <c r="E5" s="53"/>
      <c r="F5" s="53"/>
      <c r="G5" s="5" t="s">
        <v>38</v>
      </c>
      <c r="H5" s="55" t="s">
        <v>35</v>
      </c>
      <c r="I5" s="71"/>
      <c r="J5" s="56"/>
      <c r="K5" s="55" t="s">
        <v>30</v>
      </c>
      <c r="L5" s="71"/>
      <c r="M5" s="56"/>
    </row>
    <row r="6" spans="2:13" hidden="1" x14ac:dyDescent="0.4">
      <c r="B6" s="53"/>
      <c r="C6" s="54"/>
      <c r="D6" s="5" t="s">
        <v>32</v>
      </c>
      <c r="E6" s="6" t="s">
        <v>46</v>
      </c>
      <c r="F6" s="6" t="s">
        <v>29</v>
      </c>
      <c r="G6" s="5" t="s">
        <v>43</v>
      </c>
      <c r="H6" s="6" t="s">
        <v>32</v>
      </c>
      <c r="I6" s="6" t="s">
        <v>46</v>
      </c>
      <c r="J6" s="6" t="s">
        <v>29</v>
      </c>
      <c r="K6" s="6" t="s">
        <v>32</v>
      </c>
      <c r="L6" s="6" t="s">
        <v>46</v>
      </c>
      <c r="M6" s="6" t="s">
        <v>29</v>
      </c>
    </row>
    <row r="7" spans="2:13" hidden="1" x14ac:dyDescent="0.4">
      <c r="B7" s="11" t="s">
        <v>6</v>
      </c>
      <c r="C7" s="12" t="s">
        <v>7</v>
      </c>
      <c r="D7" s="13">
        <v>0</v>
      </c>
      <c r="E7" s="13"/>
      <c r="F7" s="14">
        <v>0</v>
      </c>
      <c r="G7" s="66">
        <v>46158.291666666664</v>
      </c>
      <c r="H7" s="17">
        <v>0</v>
      </c>
      <c r="I7" s="17"/>
      <c r="J7" s="18" t="s">
        <v>31</v>
      </c>
      <c r="K7" s="19" t="s">
        <v>31</v>
      </c>
      <c r="L7" s="19"/>
      <c r="M7" s="19" t="s">
        <v>31</v>
      </c>
    </row>
    <row r="8" spans="2:13" hidden="1" x14ac:dyDescent="0.4">
      <c r="B8" s="49" t="s">
        <v>8</v>
      </c>
      <c r="C8" s="30" t="s">
        <v>12</v>
      </c>
      <c r="D8" s="31">
        <v>14.3</v>
      </c>
      <c r="E8" s="31"/>
      <c r="F8" s="32">
        <f t="shared" ref="F8:F24" si="0">D8-D7</f>
        <v>14.3</v>
      </c>
      <c r="G8" s="33" t="s">
        <v>9</v>
      </c>
      <c r="H8" s="35" t="s">
        <v>31</v>
      </c>
      <c r="I8" s="35"/>
      <c r="J8" s="36" t="s">
        <v>31</v>
      </c>
      <c r="K8" s="37" t="s">
        <v>31</v>
      </c>
      <c r="L8" s="37"/>
      <c r="M8" s="37" t="s">
        <v>31</v>
      </c>
    </row>
    <row r="9" spans="2:13" hidden="1" x14ac:dyDescent="0.4">
      <c r="B9" s="49"/>
      <c r="C9" s="21" t="s">
        <v>13</v>
      </c>
      <c r="D9" s="22">
        <v>20.399999999999999</v>
      </c>
      <c r="E9" s="22"/>
      <c r="F9" s="23">
        <f t="shared" si="0"/>
        <v>6.0999999999999979</v>
      </c>
      <c r="G9" s="20" t="s">
        <v>9</v>
      </c>
      <c r="H9" s="25" t="s">
        <v>31</v>
      </c>
      <c r="I9" s="25"/>
      <c r="J9" s="26" t="s">
        <v>31</v>
      </c>
      <c r="K9" s="27" t="s">
        <v>31</v>
      </c>
      <c r="L9" s="27"/>
      <c r="M9" s="27" t="s">
        <v>31</v>
      </c>
    </row>
    <row r="10" spans="2:13" hidden="1" x14ac:dyDescent="0.4">
      <c r="B10" s="49"/>
      <c r="C10" s="30" t="s">
        <v>14</v>
      </c>
      <c r="D10" s="31">
        <v>32.200000000000003</v>
      </c>
      <c r="E10" s="31"/>
      <c r="F10" s="32">
        <f t="shared" si="0"/>
        <v>11.800000000000004</v>
      </c>
      <c r="G10" s="33" t="s">
        <v>9</v>
      </c>
      <c r="H10" s="35" t="s">
        <v>31</v>
      </c>
      <c r="I10" s="35"/>
      <c r="J10" s="36" t="s">
        <v>31</v>
      </c>
      <c r="K10" s="37" t="s">
        <v>31</v>
      </c>
      <c r="L10" s="37"/>
      <c r="M10" s="37" t="s">
        <v>31</v>
      </c>
    </row>
    <row r="11" spans="2:13" hidden="1" x14ac:dyDescent="0.4">
      <c r="B11" s="49"/>
      <c r="C11" s="21" t="s">
        <v>15</v>
      </c>
      <c r="D11" s="22">
        <v>39.299999999999997</v>
      </c>
      <c r="E11" s="22"/>
      <c r="F11" s="23">
        <f t="shared" si="0"/>
        <v>7.0999999999999943</v>
      </c>
      <c r="G11" s="20" t="s">
        <v>9</v>
      </c>
      <c r="H11" s="25" t="s">
        <v>31</v>
      </c>
      <c r="I11" s="25"/>
      <c r="J11" s="26" t="s">
        <v>31</v>
      </c>
      <c r="K11" s="27" t="s">
        <v>31</v>
      </c>
      <c r="L11" s="27"/>
      <c r="M11" s="27" t="s">
        <v>31</v>
      </c>
    </row>
    <row r="12" spans="2:13" hidden="1" x14ac:dyDescent="0.4">
      <c r="B12" s="49"/>
      <c r="C12" s="30" t="s">
        <v>16</v>
      </c>
      <c r="D12" s="31">
        <v>53.8</v>
      </c>
      <c r="E12" s="31"/>
      <c r="F12" s="32">
        <f t="shared" si="0"/>
        <v>14.5</v>
      </c>
      <c r="G12" s="33" t="s">
        <v>9</v>
      </c>
      <c r="H12" s="35" t="s">
        <v>31</v>
      </c>
      <c r="I12" s="35"/>
      <c r="J12" s="36" t="s">
        <v>31</v>
      </c>
      <c r="K12" s="37" t="s">
        <v>31</v>
      </c>
      <c r="L12" s="37"/>
      <c r="M12" s="37" t="s">
        <v>31</v>
      </c>
    </row>
    <row r="13" spans="2:13" hidden="1" x14ac:dyDescent="0.4">
      <c r="B13" s="50" t="s">
        <v>10</v>
      </c>
      <c r="C13" s="21" t="s">
        <v>17</v>
      </c>
      <c r="D13" s="22">
        <v>62</v>
      </c>
      <c r="E13" s="22"/>
      <c r="F13" s="23">
        <f t="shared" si="0"/>
        <v>8.2000000000000028</v>
      </c>
      <c r="G13" s="20" t="s">
        <v>9</v>
      </c>
      <c r="H13" s="25" t="s">
        <v>31</v>
      </c>
      <c r="I13" s="25"/>
      <c r="J13" s="26" t="s">
        <v>31</v>
      </c>
      <c r="K13" s="27" t="s">
        <v>31</v>
      </c>
      <c r="L13" s="27"/>
      <c r="M13" s="27" t="s">
        <v>31</v>
      </c>
    </row>
    <row r="14" spans="2:13" hidden="1" x14ac:dyDescent="0.4">
      <c r="B14" s="50"/>
      <c r="C14" s="30" t="s">
        <v>18</v>
      </c>
      <c r="D14" s="31">
        <v>70.5</v>
      </c>
      <c r="E14" s="31"/>
      <c r="F14" s="32">
        <f t="shared" si="0"/>
        <v>8.5</v>
      </c>
      <c r="G14" s="33" t="s">
        <v>9</v>
      </c>
      <c r="H14" s="35" t="s">
        <v>31</v>
      </c>
      <c r="I14" s="35"/>
      <c r="J14" s="36" t="s">
        <v>31</v>
      </c>
      <c r="K14" s="37" t="s">
        <v>31</v>
      </c>
      <c r="L14" s="37"/>
      <c r="M14" s="37" t="s">
        <v>31</v>
      </c>
    </row>
    <row r="15" spans="2:13" hidden="1" x14ac:dyDescent="0.4">
      <c r="B15" s="50"/>
      <c r="C15" s="21" t="s">
        <v>19</v>
      </c>
      <c r="D15" s="22">
        <v>81</v>
      </c>
      <c r="E15" s="22"/>
      <c r="F15" s="23">
        <f t="shared" si="0"/>
        <v>10.5</v>
      </c>
      <c r="G15" s="20" t="s">
        <v>9</v>
      </c>
      <c r="H15" s="25" t="s">
        <v>31</v>
      </c>
      <c r="I15" s="25"/>
      <c r="J15" s="26" t="s">
        <v>31</v>
      </c>
      <c r="K15" s="27" t="s">
        <v>31</v>
      </c>
      <c r="L15" s="27"/>
      <c r="M15" s="27" t="s">
        <v>31</v>
      </c>
    </row>
    <row r="16" spans="2:13" hidden="1" x14ac:dyDescent="0.4">
      <c r="B16" s="50"/>
      <c r="C16" s="30" t="s">
        <v>20</v>
      </c>
      <c r="D16" s="31">
        <v>92</v>
      </c>
      <c r="E16" s="31"/>
      <c r="F16" s="32">
        <f t="shared" si="0"/>
        <v>11</v>
      </c>
      <c r="G16" s="33" t="s">
        <v>9</v>
      </c>
      <c r="H16" s="35" t="s">
        <v>31</v>
      </c>
      <c r="I16" s="35"/>
      <c r="J16" s="36" t="s">
        <v>31</v>
      </c>
      <c r="K16" s="37" t="s">
        <v>31</v>
      </c>
      <c r="L16" s="37"/>
      <c r="M16" s="37" t="s">
        <v>31</v>
      </c>
    </row>
    <row r="17" spans="2:13" hidden="1" x14ac:dyDescent="0.4">
      <c r="B17" s="50"/>
      <c r="C17" s="21" t="s">
        <v>21</v>
      </c>
      <c r="D17" s="22">
        <v>103.2</v>
      </c>
      <c r="E17" s="22"/>
      <c r="F17" s="23">
        <f t="shared" si="0"/>
        <v>11.200000000000003</v>
      </c>
      <c r="G17" s="20" t="s">
        <v>9</v>
      </c>
      <c r="H17" s="25" t="s">
        <v>31</v>
      </c>
      <c r="I17" s="25"/>
      <c r="J17" s="26" t="s">
        <v>31</v>
      </c>
      <c r="K17" s="27" t="s">
        <v>31</v>
      </c>
      <c r="L17" s="27"/>
      <c r="M17" s="27" t="s">
        <v>31</v>
      </c>
    </row>
    <row r="18" spans="2:13" hidden="1" x14ac:dyDescent="0.4">
      <c r="B18" s="50"/>
      <c r="C18" s="30" t="s">
        <v>22</v>
      </c>
      <c r="D18" s="31">
        <v>108.2</v>
      </c>
      <c r="E18" s="31"/>
      <c r="F18" s="32">
        <f t="shared" si="0"/>
        <v>5</v>
      </c>
      <c r="G18" s="39">
        <v>46159.229166666664</v>
      </c>
      <c r="H18" s="35">
        <f>G18-$G$7</f>
        <v>0.9375</v>
      </c>
      <c r="I18" s="35"/>
      <c r="J18" s="36">
        <f>G18-$G$7</f>
        <v>0.9375</v>
      </c>
      <c r="K18" s="37">
        <f>(VALUE(TEXT(H18,"[h]"))*60+MINUTE(H18))/D18</f>
        <v>12.476894639556377</v>
      </c>
      <c r="L18" s="37"/>
      <c r="M18" s="37">
        <f>(VALUE(TEXT(H18,"[h]"))*60+MINUTE(H18))/D18</f>
        <v>12.476894639556377</v>
      </c>
    </row>
    <row r="19" spans="2:13" hidden="1" x14ac:dyDescent="0.4">
      <c r="B19" s="49" t="s">
        <v>11</v>
      </c>
      <c r="C19" s="21" t="s">
        <v>23</v>
      </c>
      <c r="D19" s="22">
        <v>116.4</v>
      </c>
      <c r="E19" s="22"/>
      <c r="F19" s="23">
        <f t="shared" si="0"/>
        <v>8.2000000000000028</v>
      </c>
      <c r="G19" s="29">
        <v>46159.291666666664</v>
      </c>
      <c r="H19" s="25">
        <f>H18+J19</f>
        <v>1</v>
      </c>
      <c r="I19" s="25"/>
      <c r="J19" s="26">
        <f>G19-G18</f>
        <v>6.25E-2</v>
      </c>
      <c r="K19" s="27">
        <f>(VALUE(TEXT(H19,"[h]"))*60+MINUTE(H19))/D19</f>
        <v>12.371134020618555</v>
      </c>
      <c r="L19" s="27"/>
      <c r="M19" s="27">
        <f>(HOUR(J19)*60+MINUTE(J19))/F19</f>
        <v>10.975609756097557</v>
      </c>
    </row>
    <row r="20" spans="2:13" hidden="1" x14ac:dyDescent="0.4">
      <c r="B20" s="49"/>
      <c r="C20" s="30" t="s">
        <v>24</v>
      </c>
      <c r="D20" s="31">
        <v>124.9</v>
      </c>
      <c r="E20" s="31"/>
      <c r="F20" s="32">
        <f t="shared" si="0"/>
        <v>8.5</v>
      </c>
      <c r="G20" s="39">
        <v>46159.375</v>
      </c>
      <c r="H20" s="35">
        <f>H19+J20</f>
        <v>1.0833333333357587</v>
      </c>
      <c r="I20" s="35"/>
      <c r="J20" s="36">
        <f>G20-G19</f>
        <v>8.3333333335758653E-2</v>
      </c>
      <c r="K20" s="37">
        <f>(VALUE(TEXT(H20,"[h]"))*60+MINUTE(H20))/D20</f>
        <v>12.489991993594876</v>
      </c>
      <c r="L20" s="37"/>
      <c r="M20" s="37">
        <f>(HOUR(J20)*60+MINUTE(J20))/F20</f>
        <v>14.117647058823529</v>
      </c>
    </row>
    <row r="21" spans="2:13" hidden="1" x14ac:dyDescent="0.4">
      <c r="B21" s="49"/>
      <c r="C21" s="21" t="s">
        <v>25</v>
      </c>
      <c r="D21" s="22">
        <v>135.4</v>
      </c>
      <c r="E21" s="22"/>
      <c r="F21" s="23">
        <f t="shared" si="0"/>
        <v>10.5</v>
      </c>
      <c r="G21" s="29">
        <v>46159.465277777781</v>
      </c>
      <c r="H21" s="25">
        <f>H20+J21</f>
        <v>1.1736111111167702</v>
      </c>
      <c r="I21" s="25"/>
      <c r="J21" s="26">
        <f>G21-G20</f>
        <v>9.0277777781011537E-2</v>
      </c>
      <c r="K21" s="27">
        <f>(VALUE(TEXT(H21,"[h]"))*60+MINUTE(H21))/D21</f>
        <v>12.481536189069423</v>
      </c>
      <c r="L21" s="27"/>
      <c r="M21" s="27">
        <f>(HOUR(J21)*60+MINUTE(J21))/F21</f>
        <v>12.380952380952381</v>
      </c>
    </row>
    <row r="22" spans="2:13" hidden="1" x14ac:dyDescent="0.4">
      <c r="B22" s="49"/>
      <c r="C22" s="30" t="s">
        <v>26</v>
      </c>
      <c r="D22" s="31">
        <v>146.6</v>
      </c>
      <c r="E22" s="31"/>
      <c r="F22" s="32">
        <f t="shared" si="0"/>
        <v>11.199999999999989</v>
      </c>
      <c r="G22" s="39">
        <v>46159.583333333336</v>
      </c>
      <c r="H22" s="35">
        <f>H21+J22</f>
        <v>1.2916666666715173</v>
      </c>
      <c r="I22" s="35"/>
      <c r="J22" s="36">
        <f>G22-G21</f>
        <v>0.11805555555474712</v>
      </c>
      <c r="K22" s="37">
        <f>(VALUE(TEXT(H22,"[h]"))*60+MINUTE(H22))/D22</f>
        <v>12.687585266030014</v>
      </c>
      <c r="L22" s="37"/>
      <c r="M22" s="37">
        <f>(HOUR(J22)*60+MINUTE(J22))/F22</f>
        <v>15.178571428571445</v>
      </c>
    </row>
    <row r="23" spans="2:13" hidden="1" x14ac:dyDescent="0.4">
      <c r="B23" s="49"/>
      <c r="C23" s="21" t="s">
        <v>27</v>
      </c>
      <c r="D23" s="22">
        <v>157.80000000000001</v>
      </c>
      <c r="E23" s="22"/>
      <c r="F23" s="23">
        <f t="shared" si="0"/>
        <v>11.200000000000017</v>
      </c>
      <c r="G23" s="29">
        <v>46159.697916666664</v>
      </c>
      <c r="H23" s="25">
        <f>H22+J23</f>
        <v>1.40625</v>
      </c>
      <c r="I23" s="25"/>
      <c r="J23" s="26">
        <f>G23-G22</f>
        <v>0.11458333332848269</v>
      </c>
      <c r="K23" s="27">
        <f>(VALUE(TEXT(H23,"[h]"))*60+MINUTE(H23))/D23</f>
        <v>12.832699619771862</v>
      </c>
      <c r="L23" s="27"/>
      <c r="M23" s="27">
        <f>(HOUR(J23)*60+MINUTE(J23))/F23</f>
        <v>14.732142857142835</v>
      </c>
    </row>
    <row r="24" spans="2:13" hidden="1" x14ac:dyDescent="0.4">
      <c r="B24" s="67"/>
      <c r="C24" s="40" t="s">
        <v>28</v>
      </c>
      <c r="D24" s="41">
        <v>162.80000000000001</v>
      </c>
      <c r="E24" s="41"/>
      <c r="F24" s="42">
        <f t="shared" si="0"/>
        <v>5</v>
      </c>
      <c r="G24" s="43">
        <v>46159.75</v>
      </c>
      <c r="H24" s="44">
        <f>H23+J24</f>
        <v>1.4583333333357587</v>
      </c>
      <c r="I24" s="44"/>
      <c r="J24" s="45">
        <f>G24-G23</f>
        <v>5.2083333335758653E-2</v>
      </c>
      <c r="K24" s="46">
        <f>(VALUE(TEXT(H24,"[h]"))*60+MINUTE(H24))/D24</f>
        <v>12.899262899262899</v>
      </c>
      <c r="L24" s="46"/>
      <c r="M24" s="46">
        <f>(HOUR(J24)*60+MINUTE(J24))/F24</f>
        <v>15</v>
      </c>
    </row>
    <row r="25" spans="2:13" hidden="1" x14ac:dyDescent="0.4"/>
    <row r="26" spans="2:13" ht="24.75" customHeight="1" x14ac:dyDescent="0.4">
      <c r="H26" s="69" t="s">
        <v>39</v>
      </c>
      <c r="I26" s="69"/>
      <c r="J26" s="69"/>
      <c r="K26" s="70">
        <v>35</v>
      </c>
      <c r="L26" s="70"/>
      <c r="M26" s="70"/>
    </row>
    <row r="27" spans="2:13" ht="24.75" customHeight="1" x14ac:dyDescent="0.4">
      <c r="B27" s="53" t="s">
        <v>0</v>
      </c>
      <c r="C27" s="54" t="s">
        <v>1</v>
      </c>
      <c r="D27" s="53" t="s">
        <v>40</v>
      </c>
      <c r="E27" s="53"/>
      <c r="F27" s="53"/>
      <c r="G27" s="5" t="s">
        <v>38</v>
      </c>
      <c r="H27" s="55" t="s">
        <v>35</v>
      </c>
      <c r="I27" s="71"/>
      <c r="J27" s="56"/>
      <c r="K27" s="55" t="s">
        <v>41</v>
      </c>
      <c r="L27" s="71"/>
      <c r="M27" s="56"/>
    </row>
    <row r="28" spans="2:13" ht="24.75" customHeight="1" x14ac:dyDescent="0.4">
      <c r="B28" s="53"/>
      <c r="C28" s="54"/>
      <c r="D28" s="5" t="s">
        <v>32</v>
      </c>
      <c r="E28" s="6" t="s">
        <v>46</v>
      </c>
      <c r="F28" s="6" t="s">
        <v>29</v>
      </c>
      <c r="G28" s="5" t="s">
        <v>43</v>
      </c>
      <c r="H28" s="6" t="s">
        <v>32</v>
      </c>
      <c r="I28" s="6" t="s">
        <v>46</v>
      </c>
      <c r="J28" s="6" t="s">
        <v>29</v>
      </c>
      <c r="K28" s="6" t="s">
        <v>32</v>
      </c>
      <c r="L28" s="6" t="s">
        <v>46</v>
      </c>
      <c r="M28" s="6" t="s">
        <v>29</v>
      </c>
    </row>
    <row r="29" spans="2:13" ht="24.75" customHeight="1" x14ac:dyDescent="0.4">
      <c r="B29" s="11" t="s">
        <v>6</v>
      </c>
      <c r="C29" s="12" t="s">
        <v>7</v>
      </c>
      <c r="D29" s="13">
        <v>0</v>
      </c>
      <c r="E29" s="13">
        <v>0</v>
      </c>
      <c r="F29" s="14">
        <v>0</v>
      </c>
      <c r="G29" s="16">
        <v>46158.291666666664</v>
      </c>
      <c r="H29" s="17">
        <v>0</v>
      </c>
      <c r="I29" s="83"/>
      <c r="J29" s="18" t="s">
        <v>31</v>
      </c>
      <c r="K29" s="19" t="s">
        <v>31</v>
      </c>
      <c r="L29" s="19"/>
      <c r="M29" s="19" t="s">
        <v>31</v>
      </c>
    </row>
    <row r="30" spans="2:13" ht="24.75" customHeight="1" x14ac:dyDescent="0.4">
      <c r="B30" s="49" t="s">
        <v>8</v>
      </c>
      <c r="C30" s="30" t="s">
        <v>12</v>
      </c>
      <c r="D30" s="31">
        <v>14.3</v>
      </c>
      <c r="E30" s="79">
        <f>SUM(F30:F34)</f>
        <v>53.8</v>
      </c>
      <c r="F30" s="32">
        <f>D30-D29</f>
        <v>14.3</v>
      </c>
      <c r="G30" s="33" t="s">
        <v>9</v>
      </c>
      <c r="H30" s="35" t="s">
        <v>31</v>
      </c>
      <c r="I30" s="73">
        <f>SUM(J40)</f>
        <v>0.9375</v>
      </c>
      <c r="J30" s="68" t="s">
        <v>42</v>
      </c>
      <c r="K30" s="37" t="s">
        <v>42</v>
      </c>
      <c r="L30" s="76">
        <f>(VALUE(TEXT(H40,"[h]"))*60+MINUTE(H40))/D40</f>
        <v>12.476894639556377</v>
      </c>
      <c r="M30" s="37" t="s">
        <v>42</v>
      </c>
    </row>
    <row r="31" spans="2:13" ht="24.75" customHeight="1" x14ac:dyDescent="0.4">
      <c r="B31" s="49"/>
      <c r="C31" s="21" t="s">
        <v>13</v>
      </c>
      <c r="D31" s="22">
        <v>20.399999999999999</v>
      </c>
      <c r="E31" s="79"/>
      <c r="F31" s="23">
        <f>D31-D30</f>
        <v>6.0999999999999979</v>
      </c>
      <c r="G31" s="20" t="s">
        <v>9</v>
      </c>
      <c r="H31" s="25" t="s">
        <v>31</v>
      </c>
      <c r="I31" s="73"/>
      <c r="J31" s="26" t="s">
        <v>42</v>
      </c>
      <c r="K31" s="27" t="s">
        <v>42</v>
      </c>
      <c r="L31" s="76"/>
      <c r="M31" s="27" t="s">
        <v>42</v>
      </c>
    </row>
    <row r="32" spans="2:13" ht="24.75" customHeight="1" x14ac:dyDescent="0.4">
      <c r="B32" s="49"/>
      <c r="C32" s="30" t="s">
        <v>14</v>
      </c>
      <c r="D32" s="31">
        <v>32.200000000000003</v>
      </c>
      <c r="E32" s="79"/>
      <c r="F32" s="32">
        <f>D32-D31</f>
        <v>11.800000000000004</v>
      </c>
      <c r="G32" s="33" t="s">
        <v>9</v>
      </c>
      <c r="H32" s="35" t="s">
        <v>31</v>
      </c>
      <c r="I32" s="73"/>
      <c r="J32" s="36" t="s">
        <v>42</v>
      </c>
      <c r="K32" s="37" t="s">
        <v>42</v>
      </c>
      <c r="L32" s="76"/>
      <c r="M32" s="37" t="s">
        <v>42</v>
      </c>
    </row>
    <row r="33" spans="2:13" ht="24.75" customHeight="1" x14ac:dyDescent="0.4">
      <c r="B33" s="49"/>
      <c r="C33" s="21" t="s">
        <v>15</v>
      </c>
      <c r="D33" s="22">
        <v>39.299999999999997</v>
      </c>
      <c r="E33" s="79"/>
      <c r="F33" s="23">
        <f>D33-D32</f>
        <v>7.0999999999999943</v>
      </c>
      <c r="G33" s="20" t="s">
        <v>9</v>
      </c>
      <c r="H33" s="25" t="s">
        <v>31</v>
      </c>
      <c r="I33" s="73"/>
      <c r="J33" s="26" t="s">
        <v>42</v>
      </c>
      <c r="K33" s="27" t="s">
        <v>42</v>
      </c>
      <c r="L33" s="76"/>
      <c r="M33" s="27" t="s">
        <v>42</v>
      </c>
    </row>
    <row r="34" spans="2:13" ht="24.75" customHeight="1" x14ac:dyDescent="0.4">
      <c r="B34" s="49"/>
      <c r="C34" s="30" t="s">
        <v>16</v>
      </c>
      <c r="D34" s="31">
        <v>53.8</v>
      </c>
      <c r="E34" s="79"/>
      <c r="F34" s="32">
        <f>D34-D33</f>
        <v>14.5</v>
      </c>
      <c r="G34" s="33" t="s">
        <v>9</v>
      </c>
      <c r="H34" s="35" t="s">
        <v>31</v>
      </c>
      <c r="I34" s="73"/>
      <c r="J34" s="36" t="s">
        <v>42</v>
      </c>
      <c r="K34" s="37" t="s">
        <v>42</v>
      </c>
      <c r="L34" s="76"/>
      <c r="M34" s="37" t="s">
        <v>42</v>
      </c>
    </row>
    <row r="35" spans="2:13" ht="24.75" customHeight="1" x14ac:dyDescent="0.4">
      <c r="B35" s="50" t="s">
        <v>10</v>
      </c>
      <c r="C35" s="21" t="s">
        <v>17</v>
      </c>
      <c r="D35" s="22">
        <v>62</v>
      </c>
      <c r="E35" s="80">
        <f>SUM(F35:F40)</f>
        <v>54.400000000000006</v>
      </c>
      <c r="F35" s="23">
        <f>D35-D34</f>
        <v>8.2000000000000028</v>
      </c>
      <c r="G35" s="20" t="s">
        <v>9</v>
      </c>
      <c r="H35" s="25" t="s">
        <v>31</v>
      </c>
      <c r="I35" s="73"/>
      <c r="J35" s="26" t="s">
        <v>42</v>
      </c>
      <c r="K35" s="27" t="s">
        <v>42</v>
      </c>
      <c r="L35" s="76"/>
      <c r="M35" s="27" t="s">
        <v>42</v>
      </c>
    </row>
    <row r="36" spans="2:13" ht="24.75" customHeight="1" x14ac:dyDescent="0.4">
      <c r="B36" s="50"/>
      <c r="C36" s="30" t="s">
        <v>18</v>
      </c>
      <c r="D36" s="31">
        <v>70.5</v>
      </c>
      <c r="E36" s="80"/>
      <c r="F36" s="32">
        <f>D36-D35</f>
        <v>8.5</v>
      </c>
      <c r="G36" s="33" t="s">
        <v>9</v>
      </c>
      <c r="H36" s="35" t="s">
        <v>31</v>
      </c>
      <c r="I36" s="73"/>
      <c r="J36" s="36" t="s">
        <v>42</v>
      </c>
      <c r="K36" s="37" t="s">
        <v>42</v>
      </c>
      <c r="L36" s="76"/>
      <c r="M36" s="37" t="s">
        <v>42</v>
      </c>
    </row>
    <row r="37" spans="2:13" ht="24.75" customHeight="1" x14ac:dyDescent="0.4">
      <c r="B37" s="50"/>
      <c r="C37" s="21" t="s">
        <v>19</v>
      </c>
      <c r="D37" s="22">
        <v>81</v>
      </c>
      <c r="E37" s="80"/>
      <c r="F37" s="23">
        <f>D37-D36</f>
        <v>10.5</v>
      </c>
      <c r="G37" s="20" t="s">
        <v>9</v>
      </c>
      <c r="H37" s="25" t="s">
        <v>31</v>
      </c>
      <c r="I37" s="73"/>
      <c r="J37" s="26" t="s">
        <v>42</v>
      </c>
      <c r="K37" s="27" t="s">
        <v>42</v>
      </c>
      <c r="L37" s="76"/>
      <c r="M37" s="27" t="s">
        <v>42</v>
      </c>
    </row>
    <row r="38" spans="2:13" ht="24.75" customHeight="1" x14ac:dyDescent="0.4">
      <c r="B38" s="50"/>
      <c r="C38" s="30" t="s">
        <v>20</v>
      </c>
      <c r="D38" s="31">
        <v>92</v>
      </c>
      <c r="E38" s="80"/>
      <c r="F38" s="32">
        <f>D38-D37</f>
        <v>11</v>
      </c>
      <c r="G38" s="33" t="s">
        <v>9</v>
      </c>
      <c r="H38" s="35" t="s">
        <v>31</v>
      </c>
      <c r="I38" s="73"/>
      <c r="J38" s="36" t="s">
        <v>42</v>
      </c>
      <c r="K38" s="37" t="s">
        <v>42</v>
      </c>
      <c r="L38" s="76"/>
      <c r="M38" s="37" t="s">
        <v>42</v>
      </c>
    </row>
    <row r="39" spans="2:13" ht="24.75" customHeight="1" x14ac:dyDescent="0.4">
      <c r="B39" s="50"/>
      <c r="C39" s="21" t="s">
        <v>21</v>
      </c>
      <c r="D39" s="22">
        <v>103.2</v>
      </c>
      <c r="E39" s="80"/>
      <c r="F39" s="23">
        <f>D39-D38</f>
        <v>11.200000000000003</v>
      </c>
      <c r="G39" s="20" t="s">
        <v>9</v>
      </c>
      <c r="H39" s="25" t="s">
        <v>31</v>
      </c>
      <c r="I39" s="73"/>
      <c r="J39" s="26" t="s">
        <v>42</v>
      </c>
      <c r="K39" s="27" t="s">
        <v>42</v>
      </c>
      <c r="L39" s="76"/>
      <c r="M39" s="27" t="s">
        <v>42</v>
      </c>
    </row>
    <row r="40" spans="2:13" ht="24.75" customHeight="1" x14ac:dyDescent="0.4">
      <c r="B40" s="50"/>
      <c r="C40" s="30" t="s">
        <v>22</v>
      </c>
      <c r="D40" s="31">
        <v>108.2</v>
      </c>
      <c r="E40" s="80"/>
      <c r="F40" s="32">
        <f>D40-D39</f>
        <v>5</v>
      </c>
      <c r="G40" s="39">
        <f>G29+J40</f>
        <v>46159.229166666664</v>
      </c>
      <c r="H40" s="35">
        <f>H29+J40</f>
        <v>0.9375</v>
      </c>
      <c r="I40" s="73"/>
      <c r="J40" s="36">
        <f>$J18*($K$26/35)</f>
        <v>0.9375</v>
      </c>
      <c r="K40" s="37">
        <f>(VALUE(TEXT(H40,"[h]"))*60+MINUTE(H40))/D40</f>
        <v>12.476894639556377</v>
      </c>
      <c r="L40" s="76"/>
      <c r="M40" s="37">
        <f>(VALUE(TEXT(H40,"[h]"))*60+MINUTE(H40))/D40</f>
        <v>12.476894639556377</v>
      </c>
    </row>
    <row r="41" spans="2:13" ht="24.75" customHeight="1" x14ac:dyDescent="0.4">
      <c r="B41" s="49" t="s">
        <v>11</v>
      </c>
      <c r="C41" s="21" t="s">
        <v>23</v>
      </c>
      <c r="D41" s="22">
        <v>116.4</v>
      </c>
      <c r="E41" s="79">
        <f>SUM(F41:F46)</f>
        <v>54.600000000000009</v>
      </c>
      <c r="F41" s="23">
        <f>D41-D40</f>
        <v>8.2000000000000028</v>
      </c>
      <c r="G41" s="29">
        <f>G40+J41</f>
        <v>46159.291666666664</v>
      </c>
      <c r="H41" s="25">
        <f>H40+J41</f>
        <v>1</v>
      </c>
      <c r="I41" s="84">
        <f>SUM(J41:J46)</f>
        <v>0.52083333333575865</v>
      </c>
      <c r="J41" s="26">
        <f>$J19*($K$26/35)</f>
        <v>6.25E-2</v>
      </c>
      <c r="K41" s="27">
        <f>(VALUE(TEXT(H41,"[h]"))*60+MINUTE(H41))/D41</f>
        <v>12.371134020618555</v>
      </c>
      <c r="L41" s="86">
        <f>(VALUE(TEXT(I41,"[h]"))*60+MINUTE(I41))/SUM(F41:F46)</f>
        <v>13.736263736263734</v>
      </c>
      <c r="M41" s="27">
        <f>(VALUE(TEXT(J41,"[h]"))*60+MINUTE(J41))/F41</f>
        <v>10.975609756097557</v>
      </c>
    </row>
    <row r="42" spans="2:13" ht="24.75" customHeight="1" x14ac:dyDescent="0.4">
      <c r="B42" s="49"/>
      <c r="C42" s="30" t="s">
        <v>24</v>
      </c>
      <c r="D42" s="31">
        <v>124.9</v>
      </c>
      <c r="E42" s="79"/>
      <c r="F42" s="32">
        <f>D42-D41</f>
        <v>8.5</v>
      </c>
      <c r="G42" s="39">
        <f>G41+J42</f>
        <v>46159.375</v>
      </c>
      <c r="H42" s="35">
        <f t="shared" ref="H42:H46" si="1">H41+J42</f>
        <v>1.0833333333357587</v>
      </c>
      <c r="I42" s="84"/>
      <c r="J42" s="36">
        <f>$J20*($K$26/35)</f>
        <v>8.3333333335758653E-2</v>
      </c>
      <c r="K42" s="37">
        <f>(VALUE(TEXT(H42,"[h]"))*60+MINUTE(H42))/D42</f>
        <v>12.489991993594876</v>
      </c>
      <c r="L42" s="86"/>
      <c r="M42" s="37">
        <f>(VALUE(TEXT(J42,"[h]"))*60+MINUTE(J42))/F42</f>
        <v>14.117647058823529</v>
      </c>
    </row>
    <row r="43" spans="2:13" ht="24.75" customHeight="1" x14ac:dyDescent="0.4">
      <c r="B43" s="49"/>
      <c r="C43" s="21" t="s">
        <v>25</v>
      </c>
      <c r="D43" s="22">
        <v>135.4</v>
      </c>
      <c r="E43" s="79"/>
      <c r="F43" s="23">
        <f>D43-D42</f>
        <v>10.5</v>
      </c>
      <c r="G43" s="29">
        <f>G42+J43</f>
        <v>46159.465277777781</v>
      </c>
      <c r="H43" s="25">
        <f t="shared" si="1"/>
        <v>1.1736111111167702</v>
      </c>
      <c r="I43" s="84"/>
      <c r="J43" s="26">
        <f>$J21*($K$26/35)</f>
        <v>9.0277777781011537E-2</v>
      </c>
      <c r="K43" s="27">
        <f>(VALUE(TEXT(H43,"[h]"))*60+MINUTE(H43))/D43</f>
        <v>12.481536189069423</v>
      </c>
      <c r="L43" s="86"/>
      <c r="M43" s="27">
        <f>(VALUE(TEXT(J43,"[h]"))*60+MINUTE(J43))/F43</f>
        <v>12.380952380952381</v>
      </c>
    </row>
    <row r="44" spans="2:13" ht="24.75" customHeight="1" x14ac:dyDescent="0.4">
      <c r="B44" s="49"/>
      <c r="C44" s="30" t="s">
        <v>26</v>
      </c>
      <c r="D44" s="31">
        <v>146.6</v>
      </c>
      <c r="E44" s="79"/>
      <c r="F44" s="32">
        <f>D44-D43</f>
        <v>11.199999999999989</v>
      </c>
      <c r="G44" s="39">
        <f>G43+J44</f>
        <v>46159.583333333336</v>
      </c>
      <c r="H44" s="35">
        <f t="shared" si="1"/>
        <v>1.2916666666715173</v>
      </c>
      <c r="I44" s="84"/>
      <c r="J44" s="36">
        <f>$J22*($K$26/35)</f>
        <v>0.11805555555474712</v>
      </c>
      <c r="K44" s="37">
        <f>(VALUE(TEXT(H44,"[h]"))*60+MINUTE(H44))/D44</f>
        <v>12.687585266030014</v>
      </c>
      <c r="L44" s="86"/>
      <c r="M44" s="37">
        <f>(VALUE(TEXT(J44,"[h]"))*60+MINUTE(J44))/F44</f>
        <v>15.178571428571445</v>
      </c>
    </row>
    <row r="45" spans="2:13" ht="24.75" customHeight="1" x14ac:dyDescent="0.4">
      <c r="B45" s="49"/>
      <c r="C45" s="21" t="s">
        <v>27</v>
      </c>
      <c r="D45" s="22">
        <v>157.80000000000001</v>
      </c>
      <c r="E45" s="79"/>
      <c r="F45" s="23">
        <f>D45-D44</f>
        <v>11.200000000000017</v>
      </c>
      <c r="G45" s="29">
        <f>G44+J45</f>
        <v>46159.697916666664</v>
      </c>
      <c r="H45" s="25">
        <f t="shared" si="1"/>
        <v>1.40625</v>
      </c>
      <c r="I45" s="84"/>
      <c r="J45" s="26">
        <f>$J23*($K$26/35)</f>
        <v>0.11458333332848269</v>
      </c>
      <c r="K45" s="27">
        <f>(VALUE(TEXT(H45,"[h]"))*60+MINUTE(H45))/D45</f>
        <v>12.832699619771862</v>
      </c>
      <c r="L45" s="86"/>
      <c r="M45" s="27">
        <f>(VALUE(TEXT(J45,"[h]"))*60+MINUTE(J45))/F45</f>
        <v>14.732142857142835</v>
      </c>
    </row>
    <row r="46" spans="2:13" ht="24.75" customHeight="1" x14ac:dyDescent="0.4">
      <c r="B46" s="67"/>
      <c r="C46" s="40" t="s">
        <v>28</v>
      </c>
      <c r="D46" s="41">
        <v>162.80000000000001</v>
      </c>
      <c r="E46" s="82"/>
      <c r="F46" s="42">
        <f>D46-D45</f>
        <v>5</v>
      </c>
      <c r="G46" s="43">
        <f>G45+J46</f>
        <v>46159.75</v>
      </c>
      <c r="H46" s="48">
        <f t="shared" si="1"/>
        <v>1.4583333333357587</v>
      </c>
      <c r="I46" s="85"/>
      <c r="J46" s="45">
        <f>$J24*($K$26/35)</f>
        <v>5.2083333335758653E-2</v>
      </c>
      <c r="K46" s="46">
        <f>(VALUE(TEXT(H46,"[h]"))*60+MINUTE(H46))/D46</f>
        <v>12.899262899262899</v>
      </c>
      <c r="L46" s="87"/>
      <c r="M46" s="46">
        <f>(VALUE(TEXT(J46,"[h]"))*60+MINUTE(J46))/F46</f>
        <v>15</v>
      </c>
    </row>
  </sheetData>
  <mergeCells count="25">
    <mergeCell ref="L41:L46"/>
    <mergeCell ref="I30:I40"/>
    <mergeCell ref="L30:L40"/>
    <mergeCell ref="H26:J26"/>
    <mergeCell ref="E30:E34"/>
    <mergeCell ref="E35:E40"/>
    <mergeCell ref="E41:E46"/>
    <mergeCell ref="I41:I46"/>
    <mergeCell ref="K27:M27"/>
    <mergeCell ref="B30:B34"/>
    <mergeCell ref="B35:B40"/>
    <mergeCell ref="B41:B46"/>
    <mergeCell ref="K26:M26"/>
    <mergeCell ref="B27:B28"/>
    <mergeCell ref="C27:C28"/>
    <mergeCell ref="D27:F27"/>
    <mergeCell ref="H27:J27"/>
    <mergeCell ref="B8:B12"/>
    <mergeCell ref="B13:B18"/>
    <mergeCell ref="B19:B24"/>
    <mergeCell ref="B5:B6"/>
    <mergeCell ref="C5:C6"/>
    <mergeCell ref="D5:F5"/>
    <mergeCell ref="H5:J5"/>
    <mergeCell ref="K5:M5"/>
  </mergeCells>
  <phoneticPr fontId="1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100km</vt:lpstr>
      <vt:lpstr>100m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2026-01-21T04:00:29Z</dcterms:created>
  <dcterms:modified xsi:type="dcterms:W3CDTF">2026-01-23T05:29:01Z</dcterms:modified>
</cp:coreProperties>
</file>